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6275" windowHeight="11310" activeTab="1"/>
  </bookViews>
  <sheets>
    <sheet name="Proj Rev" sheetId="1" r:id="rId1"/>
    <sheet name="Proj Exp Cons" sheetId="2" r:id="rId2"/>
  </sheets>
  <calcPr calcId="152511"/>
</workbook>
</file>

<file path=xl/calcChain.xml><?xml version="1.0" encoding="utf-8"?>
<calcChain xmlns="http://schemas.openxmlformats.org/spreadsheetml/2006/main">
  <c r="K58" i="2"/>
  <c r="J58"/>
  <c r="I58"/>
  <c r="H58"/>
  <c r="G58"/>
  <c r="F58"/>
  <c r="E58"/>
  <c r="D58"/>
  <c r="C58"/>
  <c r="L57"/>
  <c r="L56"/>
  <c r="L55"/>
  <c r="L58"/>
  <c r="M58"/>
  <c r="K53"/>
  <c r="I53"/>
  <c r="H53"/>
  <c r="G53"/>
  <c r="F53"/>
  <c r="E53"/>
  <c r="D53"/>
  <c r="C53"/>
  <c r="L52"/>
  <c r="J52"/>
  <c r="L51"/>
  <c r="L50"/>
  <c r="L49"/>
  <c r="J48"/>
  <c r="L48"/>
  <c r="L47"/>
  <c r="L46"/>
  <c r="L45"/>
  <c r="L44"/>
  <c r="L43"/>
  <c r="L42"/>
  <c r="L53"/>
  <c r="M53"/>
  <c r="L41"/>
  <c r="L40"/>
  <c r="L39"/>
  <c r="L38"/>
  <c r="L37"/>
  <c r="L36"/>
  <c r="L35"/>
  <c r="L34"/>
  <c r="L33"/>
  <c r="L32"/>
  <c r="L31"/>
  <c r="L30"/>
  <c r="L29"/>
  <c r="K27"/>
  <c r="J27"/>
  <c r="I27"/>
  <c r="H27"/>
  <c r="G27"/>
  <c r="F27"/>
  <c r="E27"/>
  <c r="D27"/>
  <c r="D59"/>
  <c r="C27"/>
  <c r="L26"/>
  <c r="L25"/>
  <c r="L24"/>
  <c r="L27"/>
  <c r="M27"/>
  <c r="K22"/>
  <c r="J22"/>
  <c r="I22"/>
  <c r="H22"/>
  <c r="G22"/>
  <c r="F22"/>
  <c r="F59"/>
  <c r="E22"/>
  <c r="D22"/>
  <c r="C22"/>
  <c r="L21"/>
  <c r="L22"/>
  <c r="M22"/>
  <c r="J21"/>
  <c r="L20"/>
  <c r="K18"/>
  <c r="K59"/>
  <c r="J18"/>
  <c r="I18"/>
  <c r="I59"/>
  <c r="H18"/>
  <c r="H59"/>
  <c r="G18"/>
  <c r="G59"/>
  <c r="F18"/>
  <c r="E18"/>
  <c r="E59"/>
  <c r="D18"/>
  <c r="C18"/>
  <c r="C59"/>
  <c r="L17"/>
  <c r="L16"/>
  <c r="L15"/>
  <c r="L14"/>
  <c r="I14"/>
  <c r="L13"/>
  <c r="L12"/>
  <c r="L11"/>
  <c r="L10"/>
  <c r="L9"/>
  <c r="L8"/>
  <c r="L18"/>
  <c r="M18"/>
  <c r="L7"/>
  <c r="L6"/>
  <c r="J53"/>
  <c r="J59"/>
  <c r="D60"/>
  <c r="H60"/>
  <c r="J60"/>
  <c r="M59"/>
  <c r="C60"/>
  <c r="I60"/>
  <c r="G60"/>
  <c r="L59"/>
  <c r="L60"/>
  <c r="E60"/>
  <c r="M60"/>
  <c r="K60"/>
  <c r="F60"/>
</calcChain>
</file>

<file path=xl/sharedStrings.xml><?xml version="1.0" encoding="utf-8"?>
<sst xmlns="http://schemas.openxmlformats.org/spreadsheetml/2006/main" count="173" uniqueCount="98">
  <si>
    <t>Revised Projection II:</t>
  </si>
  <si>
    <t>Assumptions:</t>
  </si>
  <si>
    <t>1.  Number of students based on actual FY 2014</t>
  </si>
  <si>
    <t>2.  Credits calclulated based on the average credit per FY 2014</t>
  </si>
  <si>
    <t>3.  Tuition fee at $135 per credit</t>
  </si>
  <si>
    <t>4.  Facility fee</t>
  </si>
  <si>
    <t xml:space="preserve">     a.  Used the increased rate of 200/70/50/25</t>
  </si>
  <si>
    <t xml:space="preserve">     b.  Allocation of full time and part time based on actual FY 2014</t>
  </si>
  <si>
    <t>%</t>
  </si>
  <si>
    <t xml:space="preserve">     Regular sem</t>
  </si>
  <si>
    <t>$175/$60</t>
  </si>
  <si>
    <t>$200/$70</t>
  </si>
  <si>
    <t>85%/15%</t>
  </si>
  <si>
    <t xml:space="preserve">     Summer</t>
  </si>
  <si>
    <t>$50/$25</t>
  </si>
  <si>
    <t>Revision No. 1</t>
  </si>
  <si>
    <t>Tuition</t>
  </si>
  <si>
    <t>Registration/Health/Student Activity</t>
  </si>
  <si>
    <t>Facility fee</t>
  </si>
  <si>
    <t>Number of Students (Based on actual 2014)</t>
  </si>
  <si>
    <t>Assumptions:  National, Pohnpei, Kosrae and Yap campuses same levels per 2014,</t>
  </si>
  <si>
    <t xml:space="preserve">     and Chuuk campus an increment of 10% or 72 students from 721 to 793.</t>
  </si>
  <si>
    <t>Campus</t>
  </si>
  <si>
    <t>Fall 15</t>
  </si>
  <si>
    <t>Spring 16</t>
  </si>
  <si>
    <t>Summer 16</t>
  </si>
  <si>
    <t>Total</t>
  </si>
  <si>
    <t>National</t>
  </si>
  <si>
    <t>Pohnpei</t>
  </si>
  <si>
    <t>Chuuk</t>
  </si>
  <si>
    <t>Kosrae</t>
  </si>
  <si>
    <t>Yap</t>
  </si>
  <si>
    <t>Average Credit Per FY 2014</t>
  </si>
  <si>
    <t>Assumptions:  National, Pohnpei, Chuuk and Yap campuses same levels per 2014,</t>
  </si>
  <si>
    <t xml:space="preserve">    and Kosrae campus an increment of 1 credit or 10%, from 9.6 to 10.6.</t>
  </si>
  <si>
    <t>Number of Credits (Based on Average Credit Per FY 2014)</t>
  </si>
  <si>
    <t>Tuition (Based at $135 per credit)</t>
  </si>
  <si>
    <t>Tuition at $135 per credit, gross</t>
  </si>
  <si>
    <t>Tuition, net of 7.5% D/A and Tuition Remission</t>
  </si>
  <si>
    <t>Student/Health/Registration</t>
  </si>
  <si>
    <t>Facility Fee</t>
  </si>
  <si>
    <t>Regular Sem</t>
  </si>
  <si>
    <t>Summer</t>
  </si>
  <si>
    <t>Full time</t>
  </si>
  <si>
    <t>Part time</t>
  </si>
  <si>
    <t>College of Micronesia - FSM</t>
  </si>
  <si>
    <t>FY 2016 Revenue Budget</t>
  </si>
  <si>
    <t>Consolidation of Expenditure Budget Per Department</t>
  </si>
  <si>
    <t>Fiscal year 2016</t>
  </si>
  <si>
    <t>OP</t>
  </si>
  <si>
    <t>IEQA</t>
  </si>
  <si>
    <t>Instructions</t>
  </si>
  <si>
    <t>Admin</t>
  </si>
  <si>
    <t>Student Services</t>
  </si>
  <si>
    <t>Salaries, filled positions</t>
  </si>
  <si>
    <t>Salaries, step increases</t>
  </si>
  <si>
    <t>Salaries, vacant</t>
  </si>
  <si>
    <t>Salaries, new positions</t>
  </si>
  <si>
    <t>SS</t>
  </si>
  <si>
    <t>Health</t>
  </si>
  <si>
    <t>Group Life</t>
  </si>
  <si>
    <t>Retirement</t>
  </si>
  <si>
    <t>Housing</t>
  </si>
  <si>
    <t>Partime/Summer faculty</t>
  </si>
  <si>
    <t>Tutoring</t>
  </si>
  <si>
    <t>Recruitment</t>
  </si>
  <si>
    <t>Travel</t>
  </si>
  <si>
    <t>Site visits</t>
  </si>
  <si>
    <t>General services</t>
  </si>
  <si>
    <t>Audit, legal, prof , consultants</t>
  </si>
  <si>
    <t>Insurance</t>
  </si>
  <si>
    <t>Supplies</t>
  </si>
  <si>
    <t>Printing</t>
  </si>
  <si>
    <t>Reference, library books</t>
  </si>
  <si>
    <t>Testing materials</t>
  </si>
  <si>
    <t>Communication</t>
  </si>
  <si>
    <t>Advertisement</t>
  </si>
  <si>
    <t>Postage</t>
  </si>
  <si>
    <t>Accreditation</t>
  </si>
  <si>
    <t>Utilities</t>
  </si>
  <si>
    <t>Fuel</t>
  </si>
  <si>
    <t>Graduation cost</t>
  </si>
  <si>
    <t>Meeting and field trips</t>
  </si>
  <si>
    <t>Support to VPCRE</t>
  </si>
  <si>
    <t>Repairs and maintenance</t>
  </si>
  <si>
    <t>Membership</t>
  </si>
  <si>
    <t>Student Activities</t>
  </si>
  <si>
    <t>Student recruitment</t>
  </si>
  <si>
    <t>Student travel</t>
  </si>
  <si>
    <t>Staff Development</t>
  </si>
  <si>
    <t>Contingency fund</t>
  </si>
  <si>
    <t>Strategic planning</t>
  </si>
  <si>
    <t>Learning community fund</t>
  </si>
  <si>
    <t>Institutional advancement</t>
  </si>
  <si>
    <t>Miscellaneous/Others</t>
  </si>
  <si>
    <t>Machineries, tools, equip</t>
  </si>
  <si>
    <t>Computer</t>
  </si>
  <si>
    <t>Furnitures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</si>
</sst>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_);_(&quot;$&quot;* \(#,##0\);_(&quot;$&quot;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name val="Arial"/>
    </font>
    <font>
      <b/>
      <u/>
      <sz val="10"/>
      <name val="Arial"/>
      <family val="2"/>
    </font>
    <font>
      <b/>
      <u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9"/>
      <color rgb="FF006600"/>
      <name val="Arial"/>
      <family val="2"/>
    </font>
    <font>
      <b/>
      <sz val="11"/>
      <color rgb="FF006600"/>
      <name val="Calibri"/>
      <family val="2"/>
      <scheme val="minor"/>
    </font>
    <font>
      <b/>
      <sz val="10"/>
      <color rgb="FF006600"/>
      <name val="Arial"/>
      <family val="2"/>
    </font>
    <font>
      <b/>
      <u/>
      <sz val="10"/>
      <color rgb="FF0066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</cellStyleXfs>
  <cellXfs count="60">
    <xf numFmtId="0" fontId="0" fillId="0" borderId="0" xfId="0"/>
    <xf numFmtId="0" fontId="0" fillId="0" borderId="0" xfId="0"/>
    <xf numFmtId="0" fontId="1" fillId="0" borderId="0" xfId="8"/>
    <xf numFmtId="0" fontId="2" fillId="0" borderId="0" xfId="8" applyFont="1"/>
    <xf numFmtId="0" fontId="2" fillId="0" borderId="0" xfId="8" applyFont="1" applyAlignment="1">
      <alignment horizontal="center"/>
    </xf>
    <xf numFmtId="0" fontId="6" fillId="0" borderId="0" xfId="8" applyFont="1"/>
    <xf numFmtId="0" fontId="3" fillId="0" borderId="1" xfId="8" applyFont="1" applyBorder="1" applyAlignment="1">
      <alignment horizontal="center"/>
    </xf>
    <xf numFmtId="165" fontId="6" fillId="0" borderId="0" xfId="5" applyNumberFormat="1" applyFont="1" applyFill="1"/>
    <xf numFmtId="0" fontId="1" fillId="0" borderId="0" xfId="8" applyFill="1"/>
    <xf numFmtId="165" fontId="4" fillId="0" borderId="2" xfId="5" applyNumberFormat="1" applyFont="1" applyFill="1" applyBorder="1"/>
    <xf numFmtId="0" fontId="6" fillId="0" borderId="0" xfId="8" applyFont="1" applyFill="1"/>
    <xf numFmtId="0" fontId="1" fillId="0" borderId="0" xfId="8" applyBorder="1"/>
    <xf numFmtId="0" fontId="5" fillId="0" borderId="0" xfId="8" applyFont="1" applyFill="1"/>
    <xf numFmtId="0" fontId="4" fillId="0" borderId="0" xfId="8" applyFont="1" applyFill="1"/>
    <xf numFmtId="165" fontId="6" fillId="0" borderId="0" xfId="5" applyNumberFormat="1" applyFont="1" applyFill="1" applyBorder="1"/>
    <xf numFmtId="0" fontId="12" fillId="0" borderId="0" xfId="0" applyFont="1"/>
    <xf numFmtId="164" fontId="6" fillId="0" borderId="0" xfId="5" applyNumberFormat="1" applyFont="1" applyFill="1"/>
    <xf numFmtId="164" fontId="6" fillId="0" borderId="0" xfId="5" applyNumberFormat="1" applyFont="1" applyFill="1" applyBorder="1"/>
    <xf numFmtId="164" fontId="4" fillId="0" borderId="2" xfId="5" applyNumberFormat="1" applyFont="1" applyFill="1" applyBorder="1"/>
    <xf numFmtId="165" fontId="10" fillId="0" borderId="0" xfId="1" applyNumberFormat="1" applyFont="1"/>
    <xf numFmtId="0" fontId="11" fillId="0" borderId="0" xfId="0" applyFont="1"/>
    <xf numFmtId="165" fontId="1" fillId="0" borderId="0" xfId="1" applyNumberFormat="1" applyFont="1"/>
    <xf numFmtId="9" fontId="0" fillId="0" borderId="0" xfId="0" applyNumberFormat="1"/>
    <xf numFmtId="0" fontId="13" fillId="0" borderId="0" xfId="0" applyFont="1"/>
    <xf numFmtId="0" fontId="1" fillId="0" borderId="0" xfId="8" applyFont="1"/>
    <xf numFmtId="0" fontId="1" fillId="0" borderId="0" xfId="8" applyAlignment="1">
      <alignment horizontal="center"/>
    </xf>
    <xf numFmtId="0" fontId="1" fillId="0" borderId="0" xfId="8" applyFont="1" applyAlignment="1">
      <alignment horizontal="center"/>
    </xf>
    <xf numFmtId="165" fontId="4" fillId="0" borderId="3" xfId="5" applyNumberFormat="1" applyFont="1" applyFill="1" applyBorder="1"/>
    <xf numFmtId="165" fontId="2" fillId="0" borderId="4" xfId="8" applyNumberFormat="1" applyFont="1" applyBorder="1"/>
    <xf numFmtId="0" fontId="14" fillId="0" borderId="0" xfId="8" applyFont="1"/>
    <xf numFmtId="0" fontId="0" fillId="0" borderId="0" xfId="0" applyAlignment="1">
      <alignment horizontal="center"/>
    </xf>
    <xf numFmtId="166" fontId="1" fillId="0" borderId="0" xfId="6" applyNumberFormat="1" applyFont="1"/>
    <xf numFmtId="9" fontId="1" fillId="0" borderId="0" xfId="8" applyNumberFormat="1" applyFont="1"/>
    <xf numFmtId="0" fontId="15" fillId="0" borderId="0" xfId="8" applyFont="1" applyFill="1"/>
    <xf numFmtId="164" fontId="15" fillId="0" borderId="0" xfId="5" applyNumberFormat="1" applyFont="1" applyFill="1" applyBorder="1"/>
    <xf numFmtId="164" fontId="15" fillId="0" borderId="0" xfId="5" applyNumberFormat="1" applyFont="1" applyFill="1"/>
    <xf numFmtId="0" fontId="16" fillId="0" borderId="0" xfId="0" applyFont="1"/>
    <xf numFmtId="165" fontId="15" fillId="0" borderId="0" xfId="5" applyNumberFormat="1" applyFont="1" applyFill="1"/>
    <xf numFmtId="0" fontId="17" fillId="0" borderId="0" xfId="8" applyFont="1" applyFill="1"/>
    <xf numFmtId="0" fontId="17" fillId="0" borderId="0" xfId="8" applyFont="1"/>
    <xf numFmtId="165" fontId="4" fillId="0" borderId="4" xfId="5" applyNumberFormat="1" applyFont="1" applyFill="1" applyBorder="1"/>
    <xf numFmtId="0" fontId="17" fillId="0" borderId="0" xfId="8" applyFont="1" applyBorder="1"/>
    <xf numFmtId="0" fontId="18" fillId="0" borderId="0" xfId="8" applyFont="1"/>
    <xf numFmtId="165" fontId="6" fillId="0" borderId="0" xfId="2" applyNumberFormat="1" applyFont="1" applyFill="1"/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2" fillId="0" borderId="0" xfId="0" applyFont="1" applyFill="1" applyAlignment="1"/>
    <xf numFmtId="0" fontId="9" fillId="0" borderId="0" xfId="0" applyFont="1" applyFill="1" applyAlignment="1"/>
    <xf numFmtId="0" fontId="8" fillId="0" borderId="0" xfId="0" applyFont="1" applyFill="1" applyAlignment="1"/>
    <xf numFmtId="0" fontId="0" fillId="0" borderId="0" xfId="0" applyFill="1" applyBorder="1"/>
    <xf numFmtId="0" fontId="4" fillId="0" borderId="0" xfId="0" applyFont="1" applyFill="1"/>
    <xf numFmtId="165" fontId="6" fillId="0" borderId="2" xfId="2" applyNumberFormat="1" applyFont="1" applyFill="1" applyBorder="1"/>
    <xf numFmtId="10" fontId="2" fillId="0" borderId="5" xfId="0" applyNumberFormat="1" applyFont="1" applyFill="1" applyBorder="1"/>
    <xf numFmtId="165" fontId="10" fillId="0" borderId="0" xfId="2" applyNumberFormat="1" applyFont="1" applyFill="1"/>
    <xf numFmtId="10" fontId="2" fillId="0" borderId="5" xfId="0" applyNumberFormat="1" applyFont="1" applyFill="1" applyBorder="1" applyAlignment="1">
      <alignment horizontal="center"/>
    </xf>
    <xf numFmtId="165" fontId="4" fillId="0" borderId="4" xfId="0" applyNumberFormat="1" applyFont="1" applyFill="1" applyBorder="1"/>
    <xf numFmtId="10" fontId="4" fillId="0" borderId="5" xfId="0" applyNumberFormat="1" applyFont="1" applyFill="1" applyBorder="1"/>
    <xf numFmtId="10" fontId="0" fillId="0" borderId="0" xfId="0" applyNumberFormat="1" applyFill="1"/>
    <xf numFmtId="0" fontId="3" fillId="0" borderId="0" xfId="0" applyFont="1" applyFill="1" applyBorder="1" applyAlignment="1">
      <alignment horizontal="center" vertical="center" wrapText="1"/>
    </xf>
  </cellXfs>
  <cellStyles count="10">
    <cellStyle name="Comma" xfId="1" builtinId="3"/>
    <cellStyle name="Comma 2" xfId="2"/>
    <cellStyle name="Comma 2 2" xfId="3"/>
    <cellStyle name="Comma 3" xfId="4"/>
    <cellStyle name="Comma 4" xfId="5"/>
    <cellStyle name="Currency" xfId="6" builtinId="4"/>
    <cellStyle name="Normal" xfId="0" builtinId="0"/>
    <cellStyle name="Normal 2" xfId="7"/>
    <cellStyle name="Normal 3" xfId="8"/>
    <cellStyle name="Normal 4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16"/>
  <sheetViews>
    <sheetView workbookViewId="0">
      <selection activeCell="H30" sqref="H30"/>
    </sheetView>
  </sheetViews>
  <sheetFormatPr defaultRowHeight="15"/>
  <cols>
    <col min="1" max="1" width="4" customWidth="1"/>
    <col min="2" max="2" width="11.7109375" customWidth="1"/>
    <col min="3" max="3" width="11.28515625" customWidth="1"/>
    <col min="4" max="4" width="11.140625" customWidth="1"/>
    <col min="5" max="5" width="11" customWidth="1"/>
    <col min="6" max="6" width="11.28515625" customWidth="1"/>
    <col min="7" max="7" width="12" customWidth="1"/>
  </cols>
  <sheetData>
    <row r="1" spans="1:7">
      <c r="A1" s="3" t="s">
        <v>45</v>
      </c>
      <c r="B1" s="1"/>
      <c r="C1" s="1"/>
      <c r="D1" s="1"/>
      <c r="E1" s="1"/>
      <c r="F1" s="1"/>
      <c r="G1" s="1"/>
    </row>
    <row r="2" spans="1:7">
      <c r="A2" s="3" t="s">
        <v>46</v>
      </c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3" t="s">
        <v>0</v>
      </c>
      <c r="B4" s="2"/>
      <c r="C4" s="2"/>
      <c r="D4" s="2"/>
      <c r="E4" s="2"/>
      <c r="F4" s="2"/>
      <c r="G4" s="2"/>
    </row>
    <row r="5" spans="1:7">
      <c r="A5" s="3"/>
      <c r="B5" s="3" t="s">
        <v>1</v>
      </c>
      <c r="C5" s="2"/>
      <c r="D5" s="2"/>
      <c r="E5" s="2"/>
      <c r="F5" s="2"/>
      <c r="G5" s="2"/>
    </row>
    <row r="6" spans="1:7">
      <c r="A6" s="3"/>
      <c r="B6" s="24" t="s">
        <v>2</v>
      </c>
      <c r="C6" s="2"/>
      <c r="D6" s="2"/>
      <c r="E6" s="2"/>
      <c r="F6" s="2"/>
      <c r="G6" s="2"/>
    </row>
    <row r="7" spans="1:7">
      <c r="A7" s="3"/>
      <c r="B7" s="24" t="s">
        <v>3</v>
      </c>
      <c r="C7" s="29"/>
      <c r="D7" s="29"/>
      <c r="E7" s="29"/>
      <c r="F7" s="2"/>
      <c r="G7" s="2"/>
    </row>
    <row r="8" spans="1:7">
      <c r="A8" s="3"/>
      <c r="B8" s="24" t="s">
        <v>4</v>
      </c>
      <c r="C8" s="2"/>
      <c r="D8" s="2"/>
      <c r="E8" s="2"/>
      <c r="F8" s="2"/>
      <c r="G8" s="2"/>
    </row>
    <row r="9" spans="1:7">
      <c r="A9" s="3"/>
      <c r="B9" s="24" t="s">
        <v>5</v>
      </c>
      <c r="C9" s="1"/>
      <c r="D9" s="1"/>
      <c r="E9" s="1"/>
      <c r="F9" s="2"/>
      <c r="G9" s="2"/>
    </row>
    <row r="10" spans="1:7">
      <c r="A10" s="3"/>
      <c r="B10" s="24" t="s">
        <v>6</v>
      </c>
      <c r="C10" s="1"/>
      <c r="D10" s="1"/>
      <c r="E10" s="1"/>
      <c r="F10" s="2"/>
      <c r="G10" s="2"/>
    </row>
    <row r="11" spans="1:7">
      <c r="A11" s="3"/>
      <c r="B11" s="24" t="s">
        <v>7</v>
      </c>
      <c r="C11" s="1"/>
      <c r="D11" s="1"/>
      <c r="E11" s="1"/>
      <c r="F11" s="2"/>
      <c r="G11" s="2"/>
    </row>
    <row r="12" spans="1:7">
      <c r="A12" s="3"/>
      <c r="B12" s="24"/>
      <c r="C12" s="25">
        <v>2015</v>
      </c>
      <c r="D12" s="25">
        <v>2016</v>
      </c>
      <c r="E12" s="26" t="s">
        <v>8</v>
      </c>
      <c r="F12" s="2"/>
      <c r="G12" s="2"/>
    </row>
    <row r="13" spans="1:7">
      <c r="A13" s="3"/>
      <c r="B13" s="24" t="s">
        <v>9</v>
      </c>
      <c r="C13" s="31" t="s">
        <v>10</v>
      </c>
      <c r="D13" s="31" t="s">
        <v>11</v>
      </c>
      <c r="E13" s="32" t="s">
        <v>12</v>
      </c>
      <c r="F13" s="2"/>
      <c r="G13" s="2"/>
    </row>
    <row r="14" spans="1:7">
      <c r="A14" s="3"/>
      <c r="B14" s="24" t="s">
        <v>13</v>
      </c>
      <c r="C14" s="31" t="s">
        <v>14</v>
      </c>
      <c r="D14" s="31" t="s">
        <v>14</v>
      </c>
      <c r="E14" s="1"/>
      <c r="F14" s="2"/>
      <c r="G14" s="2"/>
    </row>
    <row r="15" spans="1:7">
      <c r="A15" s="3"/>
      <c r="B15" s="1"/>
      <c r="C15" s="1"/>
      <c r="D15" s="1"/>
      <c r="E15" s="1"/>
      <c r="F15" s="2"/>
      <c r="G15" s="2"/>
    </row>
    <row r="16" spans="1:7">
      <c r="A16" s="3"/>
      <c r="B16" s="42" t="s">
        <v>15</v>
      </c>
      <c r="C16" s="21"/>
      <c r="D16" s="21"/>
      <c r="E16" s="2"/>
      <c r="F16" s="2"/>
      <c r="G16" s="2"/>
    </row>
    <row r="17" spans="1:7">
      <c r="A17" s="3"/>
      <c r="B17" s="24" t="s">
        <v>16</v>
      </c>
      <c r="C17" s="21"/>
      <c r="D17" s="21"/>
      <c r="E17" s="2"/>
      <c r="F17" s="2"/>
      <c r="G17" s="21">
        <v>7245822</v>
      </c>
    </row>
    <row r="18" spans="1:7">
      <c r="A18" s="3"/>
      <c r="B18" s="24" t="s">
        <v>17</v>
      </c>
      <c r="C18" s="21"/>
      <c r="D18" s="21"/>
      <c r="E18" s="2"/>
      <c r="F18" s="2"/>
      <c r="G18" s="21">
        <v>280200</v>
      </c>
    </row>
    <row r="19" spans="1:7">
      <c r="A19" s="3"/>
      <c r="B19" s="24" t="s">
        <v>18</v>
      </c>
      <c r="C19" s="21"/>
      <c r="D19" s="21"/>
      <c r="E19" s="2"/>
      <c r="F19" s="2"/>
      <c r="G19" s="21">
        <v>876064</v>
      </c>
    </row>
    <row r="20" spans="1:7" ht="15.75" thickBot="1">
      <c r="A20" s="3"/>
      <c r="B20" s="24"/>
      <c r="C20" s="21"/>
      <c r="D20" s="21"/>
      <c r="E20" s="2"/>
      <c r="F20" s="2"/>
      <c r="G20" s="28">
        <v>8402086</v>
      </c>
    </row>
    <row r="21" spans="1:7" ht="15.75" thickTop="1">
      <c r="A21" s="15" t="s">
        <v>19</v>
      </c>
      <c r="B21" s="1"/>
      <c r="C21" s="2"/>
      <c r="D21" s="11"/>
      <c r="E21" s="11"/>
      <c r="F21" s="11"/>
      <c r="G21" s="2"/>
    </row>
    <row r="22" spans="1:7">
      <c r="A22" s="15"/>
      <c r="B22" s="38" t="s">
        <v>20</v>
      </c>
      <c r="C22" s="39"/>
      <c r="D22" s="41"/>
      <c r="E22" s="41"/>
      <c r="F22" s="41"/>
      <c r="G22" s="39"/>
    </row>
    <row r="23" spans="1:7">
      <c r="A23" s="15"/>
      <c r="B23" s="38" t="s">
        <v>21</v>
      </c>
      <c r="C23" s="39"/>
      <c r="D23" s="41"/>
      <c r="E23" s="41"/>
      <c r="F23" s="41"/>
      <c r="G23" s="39"/>
    </row>
    <row r="24" spans="1:7">
      <c r="A24" s="2"/>
      <c r="B24" s="4" t="s">
        <v>22</v>
      </c>
      <c r="C24" s="6" t="s">
        <v>23</v>
      </c>
      <c r="D24" s="6" t="s">
        <v>24</v>
      </c>
      <c r="E24" s="6" t="s">
        <v>25</v>
      </c>
      <c r="F24" s="6" t="s">
        <v>26</v>
      </c>
      <c r="G24" s="2"/>
    </row>
    <row r="25" spans="1:7">
      <c r="A25" s="12"/>
      <c r="B25" s="10" t="s">
        <v>27</v>
      </c>
      <c r="C25" s="7">
        <v>1018</v>
      </c>
      <c r="D25" s="7">
        <v>936</v>
      </c>
      <c r="E25" s="7">
        <v>437</v>
      </c>
      <c r="F25" s="7">
        <v>2391</v>
      </c>
      <c r="G25" s="8"/>
    </row>
    <row r="26" spans="1:7">
      <c r="A26" s="12"/>
      <c r="B26" s="10" t="s">
        <v>28</v>
      </c>
      <c r="C26" s="7">
        <v>669</v>
      </c>
      <c r="D26" s="7">
        <v>554</v>
      </c>
      <c r="E26" s="7">
        <v>219</v>
      </c>
      <c r="F26" s="7">
        <v>1442</v>
      </c>
      <c r="G26" s="8"/>
    </row>
    <row r="27" spans="1:7">
      <c r="A27" s="12"/>
      <c r="B27" s="33" t="s">
        <v>29</v>
      </c>
      <c r="C27" s="37">
        <v>349</v>
      </c>
      <c r="D27" s="37">
        <v>293</v>
      </c>
      <c r="E27" s="37">
        <v>151</v>
      </c>
      <c r="F27" s="37">
        <v>793</v>
      </c>
      <c r="G27" s="1"/>
    </row>
    <row r="28" spans="1:7">
      <c r="A28" s="12"/>
      <c r="B28" s="10" t="s">
        <v>30</v>
      </c>
      <c r="C28" s="14">
        <v>243</v>
      </c>
      <c r="D28" s="7">
        <v>158</v>
      </c>
      <c r="E28" s="7">
        <v>111</v>
      </c>
      <c r="F28" s="7">
        <v>512</v>
      </c>
      <c r="G28" s="8"/>
    </row>
    <row r="29" spans="1:7">
      <c r="A29" s="12"/>
      <c r="B29" s="10" t="s">
        <v>31</v>
      </c>
      <c r="C29" s="14">
        <v>195</v>
      </c>
      <c r="D29" s="7">
        <v>180</v>
      </c>
      <c r="E29" s="7">
        <v>91</v>
      </c>
      <c r="F29" s="7">
        <v>466</v>
      </c>
      <c r="G29" s="1"/>
    </row>
    <row r="30" spans="1:7">
      <c r="A30" s="12"/>
      <c r="B30" s="13" t="s">
        <v>26</v>
      </c>
      <c r="C30" s="9">
        <v>2474</v>
      </c>
      <c r="D30" s="9">
        <v>2121</v>
      </c>
      <c r="E30" s="9">
        <v>1009</v>
      </c>
      <c r="F30" s="9">
        <v>5604</v>
      </c>
      <c r="G30" s="1"/>
    </row>
    <row r="32" spans="1:7">
      <c r="A32" s="15" t="s">
        <v>32</v>
      </c>
      <c r="B32" s="1"/>
      <c r="C32" s="2"/>
      <c r="D32" s="11"/>
      <c r="E32" s="11"/>
      <c r="F32" s="11"/>
      <c r="G32" s="1"/>
    </row>
    <row r="33" spans="1:7">
      <c r="A33" s="15"/>
      <c r="B33" s="38" t="s">
        <v>33</v>
      </c>
      <c r="C33" s="2"/>
      <c r="D33" s="11"/>
      <c r="E33" s="11"/>
      <c r="F33" s="11"/>
      <c r="G33" s="1"/>
    </row>
    <row r="34" spans="1:7">
      <c r="A34" s="15"/>
      <c r="B34" s="38" t="s">
        <v>34</v>
      </c>
      <c r="C34" s="2"/>
      <c r="D34" s="11"/>
      <c r="E34" s="11"/>
      <c r="F34" s="11"/>
      <c r="G34" s="1"/>
    </row>
    <row r="35" spans="1:7">
      <c r="A35" s="2"/>
      <c r="B35" s="4" t="s">
        <v>22</v>
      </c>
      <c r="C35" s="6" t="s">
        <v>23</v>
      </c>
      <c r="D35" s="6" t="s">
        <v>24</v>
      </c>
      <c r="E35" s="6" t="s">
        <v>25</v>
      </c>
      <c r="F35" s="1"/>
      <c r="G35" s="1"/>
    </row>
    <row r="36" spans="1:7">
      <c r="A36" s="12"/>
      <c r="B36" s="10" t="s">
        <v>27</v>
      </c>
      <c r="C36" s="16">
        <v>12.2</v>
      </c>
      <c r="D36" s="16">
        <v>12.2</v>
      </c>
      <c r="E36" s="16">
        <v>5</v>
      </c>
      <c r="F36" s="1"/>
      <c r="G36" s="1"/>
    </row>
    <row r="37" spans="1:7">
      <c r="A37" s="12"/>
      <c r="B37" s="10" t="s">
        <v>28</v>
      </c>
      <c r="C37" s="16">
        <v>10.7</v>
      </c>
      <c r="D37" s="16">
        <v>10.7</v>
      </c>
      <c r="E37" s="16">
        <v>5.2</v>
      </c>
      <c r="F37" s="1"/>
      <c r="G37" s="1"/>
    </row>
    <row r="38" spans="1:7">
      <c r="A38" s="12"/>
      <c r="B38" s="10" t="s">
        <v>29</v>
      </c>
      <c r="C38" s="16">
        <v>11.7</v>
      </c>
      <c r="D38" s="16">
        <v>11.7</v>
      </c>
      <c r="E38" s="16">
        <v>5.6</v>
      </c>
      <c r="F38" s="1"/>
      <c r="G38" s="1"/>
    </row>
    <row r="39" spans="1:7">
      <c r="A39" s="12"/>
      <c r="B39" s="33" t="s">
        <v>30</v>
      </c>
      <c r="C39" s="34">
        <v>10.6</v>
      </c>
      <c r="D39" s="35">
        <v>10.6</v>
      </c>
      <c r="E39" s="35">
        <v>5.3</v>
      </c>
      <c r="F39" s="36"/>
      <c r="G39" s="36"/>
    </row>
    <row r="40" spans="1:7">
      <c r="A40" s="12"/>
      <c r="B40" s="10" t="s">
        <v>31</v>
      </c>
      <c r="C40" s="17">
        <v>11</v>
      </c>
      <c r="D40" s="16">
        <v>11</v>
      </c>
      <c r="E40" s="16">
        <v>5</v>
      </c>
      <c r="F40" s="1"/>
      <c r="G40" s="1"/>
    </row>
    <row r="41" spans="1:7">
      <c r="A41" s="12"/>
      <c r="B41" s="13" t="s">
        <v>26</v>
      </c>
      <c r="C41" s="18">
        <v>11.4</v>
      </c>
      <c r="D41" s="18">
        <v>11.4</v>
      </c>
      <c r="E41" s="18">
        <v>5.0999999999999996</v>
      </c>
      <c r="F41" s="1"/>
      <c r="G41" s="1"/>
    </row>
    <row r="47" spans="1:7">
      <c r="A47" s="15" t="s">
        <v>35</v>
      </c>
      <c r="B47" s="1"/>
      <c r="C47" s="1"/>
      <c r="D47" s="1"/>
      <c r="E47" s="1"/>
      <c r="F47" s="1"/>
      <c r="G47" s="1"/>
    </row>
    <row r="48" spans="1:7">
      <c r="A48" s="1"/>
      <c r="B48" s="4" t="s">
        <v>22</v>
      </c>
      <c r="C48" s="6" t="s">
        <v>23</v>
      </c>
      <c r="D48" s="6" t="s">
        <v>24</v>
      </c>
      <c r="E48" s="6" t="s">
        <v>25</v>
      </c>
      <c r="F48" s="6" t="s">
        <v>26</v>
      </c>
      <c r="G48" s="1"/>
    </row>
    <row r="49" spans="1:6">
      <c r="A49" s="1"/>
      <c r="B49" s="10" t="s">
        <v>27</v>
      </c>
      <c r="C49" s="7">
        <v>12419.599999999999</v>
      </c>
      <c r="D49" s="7">
        <v>11419.199999999999</v>
      </c>
      <c r="E49" s="7">
        <v>2185</v>
      </c>
      <c r="F49" s="7">
        <v>26023.799999999996</v>
      </c>
    </row>
    <row r="50" spans="1:6">
      <c r="A50" s="1"/>
      <c r="B50" s="10" t="s">
        <v>28</v>
      </c>
      <c r="C50" s="7">
        <v>7158.2999999999993</v>
      </c>
      <c r="D50" s="7">
        <v>5927.7999999999993</v>
      </c>
      <c r="E50" s="7">
        <v>1138.8</v>
      </c>
      <c r="F50" s="7">
        <v>14224.899999999998</v>
      </c>
    </row>
    <row r="51" spans="1:6">
      <c r="A51" s="1"/>
      <c r="B51" s="10" t="s">
        <v>29</v>
      </c>
      <c r="C51" s="7">
        <v>4083.2999999999997</v>
      </c>
      <c r="D51" s="7">
        <v>3428.1</v>
      </c>
      <c r="E51" s="7">
        <v>845.59999999999991</v>
      </c>
      <c r="F51" s="7">
        <v>8357</v>
      </c>
    </row>
    <row r="52" spans="1:6">
      <c r="A52" s="1"/>
      <c r="B52" s="10" t="s">
        <v>30</v>
      </c>
      <c r="C52" s="7">
        <v>2575.7999999999997</v>
      </c>
      <c r="D52" s="7">
        <v>1674.8</v>
      </c>
      <c r="E52" s="7">
        <v>588.29999999999995</v>
      </c>
      <c r="F52" s="7">
        <v>4838.8999999999996</v>
      </c>
    </row>
    <row r="53" spans="1:6">
      <c r="A53" s="1"/>
      <c r="B53" s="10" t="s">
        <v>31</v>
      </c>
      <c r="C53" s="7">
        <v>2145</v>
      </c>
      <c r="D53" s="7">
        <v>1980</v>
      </c>
      <c r="E53" s="7">
        <v>455</v>
      </c>
      <c r="F53" s="7">
        <v>4580</v>
      </c>
    </row>
    <row r="54" spans="1:6">
      <c r="A54" s="1"/>
      <c r="B54" s="13" t="s">
        <v>26</v>
      </c>
      <c r="C54" s="9">
        <v>28381.999999999996</v>
      </c>
      <c r="D54" s="9">
        <v>24429.899999999998</v>
      </c>
      <c r="E54" s="9">
        <v>5212.7</v>
      </c>
      <c r="F54" s="9">
        <v>58024.6</v>
      </c>
    </row>
    <row r="56" spans="1:6">
      <c r="A56" s="15" t="s">
        <v>36</v>
      </c>
      <c r="B56" s="1"/>
      <c r="C56" s="1"/>
      <c r="D56" s="1"/>
      <c r="E56" s="1"/>
      <c r="F56" s="1"/>
    </row>
    <row r="57" spans="1:6">
      <c r="A57" s="1"/>
      <c r="B57" s="23" t="s">
        <v>37</v>
      </c>
      <c r="C57" s="1"/>
      <c r="D57" s="1"/>
      <c r="E57" s="1"/>
      <c r="F57" s="1"/>
    </row>
    <row r="58" spans="1:6">
      <c r="A58" s="1"/>
      <c r="B58" s="10" t="s">
        <v>27</v>
      </c>
      <c r="C58" s="7">
        <v>1676645.9999999998</v>
      </c>
      <c r="D58" s="7">
        <v>1541591.9999999998</v>
      </c>
      <c r="E58" s="7">
        <v>294975</v>
      </c>
      <c r="F58" s="7">
        <v>3513212.9999999995</v>
      </c>
    </row>
    <row r="59" spans="1:6">
      <c r="A59" s="1"/>
      <c r="B59" s="10" t="s">
        <v>28</v>
      </c>
      <c r="C59" s="7">
        <v>966370.49999999988</v>
      </c>
      <c r="D59" s="7">
        <v>800252.99999999988</v>
      </c>
      <c r="E59" s="7">
        <v>153738</v>
      </c>
      <c r="F59" s="7">
        <v>1920361.4999999998</v>
      </c>
    </row>
    <row r="60" spans="1:6">
      <c r="A60" s="1"/>
      <c r="B60" s="10" t="s">
        <v>29</v>
      </c>
      <c r="C60" s="7">
        <v>551245.5</v>
      </c>
      <c r="D60" s="7">
        <v>462793.5</v>
      </c>
      <c r="E60" s="7">
        <v>114155.99999999999</v>
      </c>
      <c r="F60" s="7">
        <v>1128195</v>
      </c>
    </row>
    <row r="61" spans="1:6">
      <c r="A61" s="1"/>
      <c r="B61" s="10" t="s">
        <v>30</v>
      </c>
      <c r="C61" s="7">
        <v>347732.99999999994</v>
      </c>
      <c r="D61" s="7">
        <v>226098</v>
      </c>
      <c r="E61" s="7">
        <v>79420.5</v>
      </c>
      <c r="F61" s="7">
        <v>653251.5</v>
      </c>
    </row>
    <row r="62" spans="1:6">
      <c r="A62" s="1"/>
      <c r="B62" s="10" t="s">
        <v>31</v>
      </c>
      <c r="C62" s="7">
        <v>289575</v>
      </c>
      <c r="D62" s="7">
        <v>267300</v>
      </c>
      <c r="E62" s="7">
        <v>61425</v>
      </c>
      <c r="F62" s="7">
        <v>618300</v>
      </c>
    </row>
    <row r="63" spans="1:6">
      <c r="A63" s="1"/>
      <c r="B63" s="13" t="s">
        <v>26</v>
      </c>
      <c r="C63" s="9">
        <v>3831569.9999999995</v>
      </c>
      <c r="D63" s="9">
        <v>3298036.4999999995</v>
      </c>
      <c r="E63" s="9">
        <v>703714.5</v>
      </c>
      <c r="F63" s="9">
        <v>7833320.9999999991</v>
      </c>
    </row>
    <row r="65" spans="1:6">
      <c r="A65" s="1"/>
      <c r="B65" s="23" t="s">
        <v>38</v>
      </c>
      <c r="C65" s="1"/>
      <c r="D65" s="1"/>
      <c r="E65" s="1"/>
      <c r="F65" s="1"/>
    </row>
    <row r="66" spans="1:6">
      <c r="A66" s="1"/>
      <c r="B66" s="10" t="s">
        <v>27</v>
      </c>
      <c r="C66" s="7">
        <v>1550897.5499999998</v>
      </c>
      <c r="D66" s="7">
        <v>1425972.5999999999</v>
      </c>
      <c r="E66" s="7">
        <v>272851.875</v>
      </c>
      <c r="F66" s="7">
        <v>3249722.0249999994</v>
      </c>
    </row>
    <row r="67" spans="1:6">
      <c r="A67" s="1"/>
      <c r="B67" s="10" t="s">
        <v>28</v>
      </c>
      <c r="C67" s="7">
        <v>893892.71249999991</v>
      </c>
      <c r="D67" s="7">
        <v>740234.02499999991</v>
      </c>
      <c r="E67" s="7">
        <v>142207.65</v>
      </c>
      <c r="F67" s="7">
        <v>1776334.3874999997</v>
      </c>
    </row>
    <row r="68" spans="1:6">
      <c r="A68" s="1"/>
      <c r="B68" s="10" t="s">
        <v>29</v>
      </c>
      <c r="C68" s="7">
        <v>509902.08750000002</v>
      </c>
      <c r="D68" s="7">
        <v>428083.98750000005</v>
      </c>
      <c r="E68" s="7">
        <v>105594.29999999999</v>
      </c>
      <c r="F68" s="7">
        <v>1043580.375</v>
      </c>
    </row>
    <row r="69" spans="1:6">
      <c r="A69" s="1"/>
      <c r="B69" s="10" t="s">
        <v>30</v>
      </c>
      <c r="C69" s="7">
        <v>321653.02499999997</v>
      </c>
      <c r="D69" s="7">
        <v>209140.65000000002</v>
      </c>
      <c r="E69" s="7">
        <v>73463.962500000009</v>
      </c>
      <c r="F69" s="7">
        <v>604257.63750000007</v>
      </c>
    </row>
    <row r="70" spans="1:6">
      <c r="A70" s="1"/>
      <c r="B70" s="10" t="s">
        <v>31</v>
      </c>
      <c r="C70" s="7">
        <v>267856.875</v>
      </c>
      <c r="D70" s="7">
        <v>247252.5</v>
      </c>
      <c r="E70" s="7">
        <v>56818.125</v>
      </c>
      <c r="F70" s="7">
        <v>571927.5</v>
      </c>
    </row>
    <row r="71" spans="1:6" ht="15.75" thickBot="1">
      <c r="A71" s="1"/>
      <c r="B71" s="13" t="s">
        <v>26</v>
      </c>
      <c r="C71" s="27">
        <v>3544202.2499999995</v>
      </c>
      <c r="D71" s="27">
        <v>3050683.7624999997</v>
      </c>
      <c r="E71" s="27">
        <v>650935.91249999998</v>
      </c>
      <c r="F71" s="27">
        <v>7245821.9249999998</v>
      </c>
    </row>
    <row r="73" spans="1:6">
      <c r="A73" s="15" t="s">
        <v>39</v>
      </c>
      <c r="B73" s="1"/>
      <c r="C73" s="1"/>
      <c r="D73" s="1"/>
      <c r="E73" s="1"/>
      <c r="F73" s="1"/>
    </row>
    <row r="74" spans="1:6">
      <c r="A74" s="1"/>
      <c r="B74" s="10" t="s">
        <v>27</v>
      </c>
      <c r="C74" s="7">
        <v>50900</v>
      </c>
      <c r="D74" s="7">
        <v>46800</v>
      </c>
      <c r="E74" s="7">
        <v>21850</v>
      </c>
      <c r="F74" s="7">
        <v>119550</v>
      </c>
    </row>
    <row r="75" spans="1:6">
      <c r="A75" s="1"/>
      <c r="B75" s="10" t="s">
        <v>28</v>
      </c>
      <c r="C75" s="7">
        <v>33450</v>
      </c>
      <c r="D75" s="7">
        <v>27700</v>
      </c>
      <c r="E75" s="7">
        <v>10950</v>
      </c>
      <c r="F75" s="7">
        <v>72100</v>
      </c>
    </row>
    <row r="76" spans="1:6">
      <c r="A76" s="1"/>
      <c r="B76" s="10" t="s">
        <v>29</v>
      </c>
      <c r="C76" s="7">
        <v>17450</v>
      </c>
      <c r="D76" s="7">
        <v>14650</v>
      </c>
      <c r="E76" s="7">
        <v>7550</v>
      </c>
      <c r="F76" s="7">
        <v>39650</v>
      </c>
    </row>
    <row r="77" spans="1:6">
      <c r="A77" s="1"/>
      <c r="B77" s="10" t="s">
        <v>30</v>
      </c>
      <c r="C77" s="7">
        <v>12150</v>
      </c>
      <c r="D77" s="7">
        <v>7900</v>
      </c>
      <c r="E77" s="7">
        <v>5550</v>
      </c>
      <c r="F77" s="7">
        <v>25600</v>
      </c>
    </row>
    <row r="78" spans="1:6">
      <c r="A78" s="1"/>
      <c r="B78" s="10" t="s">
        <v>31</v>
      </c>
      <c r="C78" s="7">
        <v>9750</v>
      </c>
      <c r="D78" s="7">
        <v>9000</v>
      </c>
      <c r="E78" s="7">
        <v>4550</v>
      </c>
      <c r="F78" s="7">
        <v>23300</v>
      </c>
    </row>
    <row r="79" spans="1:6" ht="15.75" thickBot="1">
      <c r="A79" s="1"/>
      <c r="B79" s="13" t="s">
        <v>26</v>
      </c>
      <c r="C79" s="27">
        <v>123700</v>
      </c>
      <c r="D79" s="27">
        <v>106050</v>
      </c>
      <c r="E79" s="27">
        <v>50450</v>
      </c>
      <c r="F79" s="27">
        <v>280200</v>
      </c>
    </row>
    <row r="81" spans="1:6">
      <c r="A81" s="20" t="s">
        <v>40</v>
      </c>
      <c r="B81" s="1"/>
      <c r="C81" s="30" t="s">
        <v>41</v>
      </c>
      <c r="D81" s="30" t="s">
        <v>42</v>
      </c>
      <c r="E81" s="1"/>
      <c r="F81" s="1"/>
    </row>
    <row r="82" spans="1:6">
      <c r="A82" s="1"/>
      <c r="B82" s="1" t="s">
        <v>43</v>
      </c>
      <c r="C82" s="19">
        <v>200</v>
      </c>
      <c r="D82" s="1">
        <v>50</v>
      </c>
      <c r="E82" s="22">
        <v>0.85</v>
      </c>
      <c r="F82" s="1"/>
    </row>
    <row r="83" spans="1:6">
      <c r="A83" s="1"/>
      <c r="B83" s="1" t="s">
        <v>44</v>
      </c>
      <c r="C83" s="19">
        <v>70</v>
      </c>
      <c r="D83" s="1">
        <v>25</v>
      </c>
      <c r="E83" s="22">
        <v>0.15</v>
      </c>
      <c r="F83" s="1"/>
    </row>
    <row r="84" spans="1:6">
      <c r="A84" s="2"/>
      <c r="B84" s="5"/>
      <c r="C84" s="2"/>
      <c r="D84" s="2"/>
      <c r="E84" s="2"/>
      <c r="F84" s="2"/>
    </row>
    <row r="85" spans="1:6">
      <c r="A85" s="1"/>
      <c r="B85" s="23" t="s">
        <v>43</v>
      </c>
      <c r="C85" s="1"/>
      <c r="D85" s="1"/>
      <c r="E85" s="1"/>
      <c r="F85" s="1"/>
    </row>
    <row r="86" spans="1:6">
      <c r="A86" s="1"/>
      <c r="B86" s="10" t="s">
        <v>27</v>
      </c>
      <c r="C86" s="7">
        <v>865.3</v>
      </c>
      <c r="D86" s="7">
        <v>795.6</v>
      </c>
      <c r="E86" s="7">
        <v>371.45</v>
      </c>
      <c r="F86" s="7">
        <v>2032.3500000000001</v>
      </c>
    </row>
    <row r="87" spans="1:6">
      <c r="A87" s="1"/>
      <c r="B87" s="10" t="s">
        <v>28</v>
      </c>
      <c r="C87" s="7">
        <v>568.65</v>
      </c>
      <c r="D87" s="7">
        <v>470.9</v>
      </c>
      <c r="E87" s="7">
        <v>186.15</v>
      </c>
      <c r="F87" s="7">
        <v>1225.7</v>
      </c>
    </row>
    <row r="88" spans="1:6">
      <c r="A88" s="1"/>
      <c r="B88" s="10" t="s">
        <v>29</v>
      </c>
      <c r="C88" s="7">
        <v>296.64999999999998</v>
      </c>
      <c r="D88" s="7">
        <v>249.04999999999998</v>
      </c>
      <c r="E88" s="7">
        <v>128.35</v>
      </c>
      <c r="F88" s="7">
        <v>674.05</v>
      </c>
    </row>
    <row r="89" spans="1:6">
      <c r="A89" s="1"/>
      <c r="B89" s="10" t="s">
        <v>30</v>
      </c>
      <c r="C89" s="7">
        <v>206.54999999999998</v>
      </c>
      <c r="D89" s="7">
        <v>134.29999999999998</v>
      </c>
      <c r="E89" s="7">
        <v>94.35</v>
      </c>
      <c r="F89" s="7">
        <v>435.19999999999993</v>
      </c>
    </row>
    <row r="90" spans="1:6">
      <c r="A90" s="1"/>
      <c r="B90" s="10" t="s">
        <v>31</v>
      </c>
      <c r="C90" s="7">
        <v>165.75</v>
      </c>
      <c r="D90" s="7">
        <v>153</v>
      </c>
      <c r="E90" s="7">
        <v>77.349999999999994</v>
      </c>
      <c r="F90" s="7">
        <v>396.1</v>
      </c>
    </row>
    <row r="91" spans="1:6">
      <c r="A91" s="1"/>
      <c r="B91" s="13" t="s">
        <v>26</v>
      </c>
      <c r="C91" s="9">
        <v>2102.8999999999996</v>
      </c>
      <c r="D91" s="9">
        <v>1802.85</v>
      </c>
      <c r="E91" s="9">
        <v>857.65000000000009</v>
      </c>
      <c r="F91" s="9">
        <v>4763.4000000000005</v>
      </c>
    </row>
    <row r="93" spans="1:6">
      <c r="A93" s="1"/>
      <c r="B93" s="23" t="s">
        <v>44</v>
      </c>
      <c r="C93" s="1"/>
      <c r="D93" s="1"/>
      <c r="E93" s="1"/>
      <c r="F93" s="1"/>
    </row>
    <row r="94" spans="1:6">
      <c r="A94" s="1"/>
      <c r="B94" s="10" t="s">
        <v>27</v>
      </c>
      <c r="C94" s="7">
        <v>152.69999999999999</v>
      </c>
      <c r="D94" s="7">
        <v>140.4</v>
      </c>
      <c r="E94" s="7">
        <v>65.55</v>
      </c>
      <c r="F94" s="7">
        <v>358.65000000000003</v>
      </c>
    </row>
    <row r="95" spans="1:6">
      <c r="A95" s="1"/>
      <c r="B95" s="10" t="s">
        <v>28</v>
      </c>
      <c r="C95" s="7">
        <v>100.35</v>
      </c>
      <c r="D95" s="7">
        <v>83.1</v>
      </c>
      <c r="E95" s="7">
        <v>32.85</v>
      </c>
      <c r="F95" s="7">
        <v>216.29999999999998</v>
      </c>
    </row>
    <row r="96" spans="1:6">
      <c r="A96" s="1"/>
      <c r="B96" s="10" t="s">
        <v>29</v>
      </c>
      <c r="C96" s="7">
        <v>52.35</v>
      </c>
      <c r="D96" s="7">
        <v>43.949999999999996</v>
      </c>
      <c r="E96" s="7">
        <v>22.65</v>
      </c>
      <c r="F96" s="7">
        <v>118.94999999999999</v>
      </c>
    </row>
    <row r="97" spans="1:6">
      <c r="A97" s="1"/>
      <c r="B97" s="10" t="s">
        <v>30</v>
      </c>
      <c r="C97" s="7">
        <v>36.449999999999996</v>
      </c>
      <c r="D97" s="7">
        <v>23.7</v>
      </c>
      <c r="E97" s="7">
        <v>16.649999999999999</v>
      </c>
      <c r="F97" s="7">
        <v>76.799999999999983</v>
      </c>
    </row>
    <row r="98" spans="1:6">
      <c r="A98" s="1"/>
      <c r="B98" s="10" t="s">
        <v>31</v>
      </c>
      <c r="C98" s="7">
        <v>29.25</v>
      </c>
      <c r="D98" s="7">
        <v>27</v>
      </c>
      <c r="E98" s="7">
        <v>13.65</v>
      </c>
      <c r="F98" s="7">
        <v>69.900000000000006</v>
      </c>
    </row>
    <row r="99" spans="1:6">
      <c r="A99" s="1"/>
      <c r="B99" s="13" t="s">
        <v>26</v>
      </c>
      <c r="C99" s="9">
        <v>371.09999999999997</v>
      </c>
      <c r="D99" s="9">
        <v>318.14999999999998</v>
      </c>
      <c r="E99" s="9">
        <v>151.35000000000002</v>
      </c>
      <c r="F99" s="9">
        <v>840.6</v>
      </c>
    </row>
    <row r="101" spans="1:6">
      <c r="A101" s="1"/>
      <c r="B101" s="23" t="s">
        <v>40</v>
      </c>
      <c r="C101" s="1"/>
      <c r="D101" s="1"/>
      <c r="E101" s="1"/>
      <c r="F101" s="1"/>
    </row>
    <row r="102" spans="1:6">
      <c r="A102" s="1"/>
      <c r="B102" s="10" t="s">
        <v>27</v>
      </c>
      <c r="C102" s="7">
        <v>183749</v>
      </c>
      <c r="D102" s="7">
        <v>168948</v>
      </c>
      <c r="E102" s="7">
        <v>20211.25</v>
      </c>
      <c r="F102" s="7">
        <v>372908.25</v>
      </c>
    </row>
    <row r="103" spans="1:6">
      <c r="A103" s="1"/>
      <c r="B103" s="10" t="s">
        <v>28</v>
      </c>
      <c r="C103" s="7">
        <v>120754.5</v>
      </c>
      <c r="D103" s="7">
        <v>99997</v>
      </c>
      <c r="E103" s="7">
        <v>10128.75</v>
      </c>
      <c r="F103" s="7">
        <v>230880.25</v>
      </c>
    </row>
    <row r="104" spans="1:6">
      <c r="A104" s="1"/>
      <c r="B104" s="10" t="s">
        <v>29</v>
      </c>
      <c r="C104" s="7">
        <v>62994.499999999993</v>
      </c>
      <c r="D104" s="7">
        <v>52886.5</v>
      </c>
      <c r="E104" s="7">
        <v>6983.75</v>
      </c>
      <c r="F104" s="7">
        <v>122864.75</v>
      </c>
    </row>
    <row r="105" spans="1:6">
      <c r="A105" s="1"/>
      <c r="B105" s="10" t="s">
        <v>30</v>
      </c>
      <c r="C105" s="7">
        <v>43861.5</v>
      </c>
      <c r="D105" s="7">
        <v>28518.999999999996</v>
      </c>
      <c r="E105" s="7">
        <v>5133.75</v>
      </c>
      <c r="F105" s="7">
        <v>77514.25</v>
      </c>
    </row>
    <row r="106" spans="1:6">
      <c r="A106" s="1"/>
      <c r="B106" s="10" t="s">
        <v>31</v>
      </c>
      <c r="C106" s="7">
        <v>35197.5</v>
      </c>
      <c r="D106" s="7">
        <v>32490</v>
      </c>
      <c r="E106" s="7">
        <v>4208.75</v>
      </c>
      <c r="F106" s="7">
        <v>71896.25</v>
      </c>
    </row>
    <row r="107" spans="1:6" ht="15.75" thickBot="1">
      <c r="A107" s="1"/>
      <c r="B107" s="13" t="s">
        <v>26</v>
      </c>
      <c r="C107" s="27">
        <v>446557</v>
      </c>
      <c r="D107" s="27">
        <v>382840.5</v>
      </c>
      <c r="E107" s="27">
        <v>46666.25</v>
      </c>
      <c r="F107" s="27">
        <v>876063.75</v>
      </c>
    </row>
    <row r="109" spans="1:6">
      <c r="A109" s="1" t="s">
        <v>26</v>
      </c>
      <c r="B109" s="1"/>
      <c r="C109" s="1"/>
      <c r="D109" s="1"/>
      <c r="E109" s="1"/>
      <c r="F109" s="1"/>
    </row>
    <row r="110" spans="1:6">
      <c r="A110" s="1"/>
      <c r="B110" s="10" t="s">
        <v>27</v>
      </c>
      <c r="C110" s="7">
        <v>1785546.5499999998</v>
      </c>
      <c r="D110" s="7">
        <v>1641720.5999999999</v>
      </c>
      <c r="E110" s="7">
        <v>314913.125</v>
      </c>
      <c r="F110" s="7">
        <v>3742180.2749999994</v>
      </c>
    </row>
    <row r="111" spans="1:6">
      <c r="A111" s="1"/>
      <c r="B111" s="10" t="s">
        <v>28</v>
      </c>
      <c r="C111" s="7">
        <v>1048097.2124999999</v>
      </c>
      <c r="D111" s="7">
        <v>867931.02499999991</v>
      </c>
      <c r="E111" s="7">
        <v>163286.39999999999</v>
      </c>
      <c r="F111" s="7">
        <v>2079314.6374999997</v>
      </c>
    </row>
    <row r="112" spans="1:6">
      <c r="A112" s="1"/>
      <c r="B112" s="10" t="s">
        <v>29</v>
      </c>
      <c r="C112" s="7">
        <v>590346.58750000002</v>
      </c>
      <c r="D112" s="7">
        <v>495620.48750000005</v>
      </c>
      <c r="E112" s="7">
        <v>120128.04999999999</v>
      </c>
      <c r="F112" s="7">
        <v>1206095.1250000002</v>
      </c>
    </row>
    <row r="113" spans="1:6">
      <c r="A113" s="1"/>
      <c r="B113" s="10" t="s">
        <v>30</v>
      </c>
      <c r="C113" s="7">
        <v>377664.52499999997</v>
      </c>
      <c r="D113" s="7">
        <v>245559.65000000002</v>
      </c>
      <c r="E113" s="7">
        <v>84147.712500000009</v>
      </c>
      <c r="F113" s="7">
        <v>707371.88750000007</v>
      </c>
    </row>
    <row r="114" spans="1:6">
      <c r="A114" s="1"/>
      <c r="B114" s="10" t="s">
        <v>31</v>
      </c>
      <c r="C114" s="7">
        <v>312804.375</v>
      </c>
      <c r="D114" s="7">
        <v>288742.5</v>
      </c>
      <c r="E114" s="7">
        <v>65576.875</v>
      </c>
      <c r="F114" s="7">
        <v>667123.75</v>
      </c>
    </row>
    <row r="115" spans="1:6" ht="15.75" thickBot="1">
      <c r="A115" s="1"/>
      <c r="B115" s="13" t="s">
        <v>26</v>
      </c>
      <c r="C115" s="40">
        <v>4114459.2499999995</v>
      </c>
      <c r="D115" s="40">
        <v>3539574.2624999997</v>
      </c>
      <c r="E115" s="40">
        <v>748052.16249999998</v>
      </c>
      <c r="F115" s="40">
        <v>8402085.6750000007</v>
      </c>
    </row>
    <row r="116" spans="1:6" ht="15.75" thickTop="1">
      <c r="A116" s="1"/>
      <c r="B116" s="1"/>
      <c r="C116" s="1"/>
      <c r="D116" s="1"/>
      <c r="E116" s="1"/>
      <c r="F11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5"/>
  <sheetViews>
    <sheetView tabSelected="1" workbookViewId="0">
      <selection sqref="A1:IV65536"/>
    </sheetView>
  </sheetViews>
  <sheetFormatPr defaultColWidth="8.85546875" defaultRowHeight="15"/>
  <cols>
    <col min="1" max="1" width="2.28515625" style="46" customWidth="1"/>
    <col min="2" max="2" width="20.85546875" style="46" customWidth="1"/>
    <col min="3" max="12" width="10.7109375" style="46" customWidth="1"/>
    <col min="13" max="13" width="10" style="46" customWidth="1"/>
    <col min="14" max="225" width="11.42578125" style="46" customWidth="1"/>
    <col min="226" max="16384" width="8.85546875" style="46"/>
  </cols>
  <sheetData>
    <row r="1" spans="1:12">
      <c r="A1" s="44" t="s">
        <v>45</v>
      </c>
      <c r="B1" s="45"/>
      <c r="C1" s="45"/>
      <c r="D1" s="45"/>
      <c r="E1" s="45"/>
      <c r="F1" s="45"/>
      <c r="G1" s="45"/>
    </row>
    <row r="2" spans="1:12">
      <c r="A2" s="47" t="s">
        <v>47</v>
      </c>
      <c r="B2" s="48"/>
      <c r="C2" s="48"/>
      <c r="D2" s="48"/>
      <c r="E2" s="48"/>
      <c r="F2" s="48"/>
      <c r="G2" s="48"/>
    </row>
    <row r="3" spans="1:12" ht="15.75" customHeight="1">
      <c r="A3" s="49" t="s">
        <v>48</v>
      </c>
      <c r="B3" s="48"/>
      <c r="C3" s="50"/>
      <c r="D3" s="50"/>
      <c r="E3" s="50"/>
      <c r="F3" s="50"/>
      <c r="G3" s="50"/>
      <c r="H3" s="50"/>
      <c r="I3" s="50"/>
      <c r="J3" s="50"/>
      <c r="K3" s="50"/>
    </row>
    <row r="4" spans="1:12" ht="15.75" customHeight="1">
      <c r="A4" s="49"/>
      <c r="B4" s="48"/>
      <c r="C4" s="59" t="s">
        <v>49</v>
      </c>
      <c r="D4" s="59" t="s">
        <v>28</v>
      </c>
      <c r="E4" s="59" t="s">
        <v>29</v>
      </c>
      <c r="F4" s="59" t="s">
        <v>30</v>
      </c>
      <c r="G4" s="59" t="s">
        <v>31</v>
      </c>
      <c r="H4" s="59" t="s">
        <v>50</v>
      </c>
      <c r="I4" s="59" t="s">
        <v>51</v>
      </c>
      <c r="J4" s="59" t="s">
        <v>52</v>
      </c>
      <c r="K4" s="59" t="s">
        <v>53</v>
      </c>
      <c r="L4" s="59" t="s">
        <v>26</v>
      </c>
    </row>
    <row r="5" spans="1:12">
      <c r="A5" s="49"/>
      <c r="B5" s="48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2">
      <c r="B6" s="51" t="s">
        <v>54</v>
      </c>
      <c r="C6" s="43">
        <v>177064</v>
      </c>
      <c r="D6" s="43">
        <v>895544</v>
      </c>
      <c r="E6" s="43">
        <v>687346</v>
      </c>
      <c r="F6" s="43">
        <v>445563</v>
      </c>
      <c r="G6" s="43">
        <v>427819</v>
      </c>
      <c r="H6" s="43">
        <v>240851</v>
      </c>
      <c r="I6" s="43">
        <v>1598803</v>
      </c>
      <c r="J6" s="43">
        <v>528871</v>
      </c>
      <c r="K6" s="43">
        <v>364902</v>
      </c>
      <c r="L6" s="43">
        <f>SUM(C6:K6)</f>
        <v>5366763</v>
      </c>
    </row>
    <row r="7" spans="1:12">
      <c r="B7" s="51" t="s">
        <v>55</v>
      </c>
      <c r="C7" s="43">
        <v>278</v>
      </c>
      <c r="D7" s="43">
        <v>16712</v>
      </c>
      <c r="E7" s="43">
        <v>10339</v>
      </c>
      <c r="F7" s="43">
        <v>8270</v>
      </c>
      <c r="G7" s="43">
        <v>9695</v>
      </c>
      <c r="H7" s="43">
        <v>7326</v>
      </c>
      <c r="I7" s="43">
        <v>42804</v>
      </c>
      <c r="J7" s="43">
        <v>9948</v>
      </c>
      <c r="K7" s="43">
        <v>17068</v>
      </c>
      <c r="L7" s="43">
        <f t="shared" ref="L7:L17" si="0">SUM(C7:K7)</f>
        <v>122440</v>
      </c>
    </row>
    <row r="8" spans="1:12">
      <c r="B8" s="51" t="s">
        <v>56</v>
      </c>
      <c r="C8" s="43">
        <v>0</v>
      </c>
      <c r="D8" s="43">
        <v>168833</v>
      </c>
      <c r="E8" s="43">
        <v>130614</v>
      </c>
      <c r="F8" s="43">
        <v>34936</v>
      </c>
      <c r="G8" s="43">
        <v>23299</v>
      </c>
      <c r="H8" s="43">
        <v>32886</v>
      </c>
      <c r="I8" s="43">
        <v>166984</v>
      </c>
      <c r="J8" s="43">
        <v>107101</v>
      </c>
      <c r="K8" s="43">
        <v>89697</v>
      </c>
      <c r="L8" s="43">
        <f t="shared" si="0"/>
        <v>754350</v>
      </c>
    </row>
    <row r="9" spans="1:12">
      <c r="B9" s="51" t="s">
        <v>57</v>
      </c>
      <c r="C9" s="43">
        <v>0</v>
      </c>
      <c r="D9" s="43">
        <v>0</v>
      </c>
      <c r="E9" s="43">
        <v>0</v>
      </c>
      <c r="F9" s="43">
        <v>17468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f t="shared" si="0"/>
        <v>17468</v>
      </c>
    </row>
    <row r="10" spans="1:12">
      <c r="B10" s="51" t="s">
        <v>58</v>
      </c>
      <c r="C10" s="43">
        <v>8085</v>
      </c>
      <c r="D10" s="43">
        <v>81081</v>
      </c>
      <c r="E10" s="43">
        <v>58117</v>
      </c>
      <c r="F10" s="43">
        <v>37024</v>
      </c>
      <c r="G10" s="43">
        <v>32124</v>
      </c>
      <c r="H10" s="43">
        <v>18414</v>
      </c>
      <c r="I10" s="43">
        <v>117129</v>
      </c>
      <c r="J10" s="43">
        <v>45321</v>
      </c>
      <c r="K10" s="43">
        <v>33126</v>
      </c>
      <c r="L10" s="43">
        <f t="shared" si="0"/>
        <v>430421</v>
      </c>
    </row>
    <row r="11" spans="1:12">
      <c r="B11" s="51" t="s">
        <v>59</v>
      </c>
      <c r="C11" s="43">
        <v>2130</v>
      </c>
      <c r="D11" s="43">
        <v>33448</v>
      </c>
      <c r="E11" s="43">
        <v>34982</v>
      </c>
      <c r="F11" s="43">
        <v>13950</v>
      </c>
      <c r="G11" s="43">
        <v>20116</v>
      </c>
      <c r="H11" s="43">
        <v>13093</v>
      </c>
      <c r="I11" s="43">
        <v>51266</v>
      </c>
      <c r="J11" s="43">
        <v>21077</v>
      </c>
      <c r="K11" s="43">
        <v>17475</v>
      </c>
      <c r="L11" s="43">
        <f t="shared" si="0"/>
        <v>207537</v>
      </c>
    </row>
    <row r="12" spans="1:12">
      <c r="B12" s="51" t="s">
        <v>60</v>
      </c>
      <c r="C12" s="43">
        <v>887</v>
      </c>
      <c r="D12" s="43">
        <v>17428</v>
      </c>
      <c r="E12" s="43">
        <v>13352</v>
      </c>
      <c r="F12" s="43">
        <v>8414</v>
      </c>
      <c r="G12" s="43">
        <v>5479</v>
      </c>
      <c r="H12" s="43">
        <v>4063</v>
      </c>
      <c r="I12" s="43">
        <v>27173</v>
      </c>
      <c r="J12" s="43">
        <v>8641</v>
      </c>
      <c r="K12" s="43">
        <v>7141</v>
      </c>
      <c r="L12" s="43">
        <f t="shared" si="0"/>
        <v>92578</v>
      </c>
    </row>
    <row r="13" spans="1:12">
      <c r="B13" s="51" t="s">
        <v>61</v>
      </c>
      <c r="C13" s="43">
        <v>2446</v>
      </c>
      <c r="D13" s="43">
        <v>32433</v>
      </c>
      <c r="E13" s="43">
        <v>24849</v>
      </c>
      <c r="F13" s="43">
        <v>15659</v>
      </c>
      <c r="G13" s="43">
        <v>12134</v>
      </c>
      <c r="H13" s="43">
        <v>6304</v>
      </c>
      <c r="I13" s="43">
        <v>52157</v>
      </c>
      <c r="J13" s="43">
        <v>16150</v>
      </c>
      <c r="K13" s="43">
        <v>13349</v>
      </c>
      <c r="L13" s="43">
        <f t="shared" si="0"/>
        <v>175481</v>
      </c>
    </row>
    <row r="14" spans="1:12">
      <c r="B14" s="51" t="s">
        <v>62</v>
      </c>
      <c r="C14" s="43">
        <v>25200</v>
      </c>
      <c r="D14" s="43">
        <v>144000</v>
      </c>
      <c r="E14" s="43">
        <v>144000</v>
      </c>
      <c r="F14" s="43">
        <v>50400</v>
      </c>
      <c r="G14" s="43">
        <v>43200</v>
      </c>
      <c r="H14" s="43">
        <v>36000</v>
      </c>
      <c r="I14" s="43">
        <f>222000+21000</f>
        <v>243000</v>
      </c>
      <c r="J14" s="43">
        <v>36000</v>
      </c>
      <c r="K14" s="43">
        <v>28800</v>
      </c>
      <c r="L14" s="43">
        <f t="shared" si="0"/>
        <v>750600</v>
      </c>
    </row>
    <row r="15" spans="1:12">
      <c r="B15" s="51" t="s">
        <v>63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430000</v>
      </c>
      <c r="J15" s="43">
        <v>0</v>
      </c>
      <c r="K15" s="43">
        <v>0</v>
      </c>
      <c r="L15" s="43">
        <f t="shared" si="0"/>
        <v>430000</v>
      </c>
    </row>
    <row r="16" spans="1:12">
      <c r="B16" s="51" t="s">
        <v>64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1500</v>
      </c>
      <c r="J16" s="43">
        <v>0</v>
      </c>
      <c r="K16" s="43">
        <v>55000</v>
      </c>
      <c r="L16" s="43">
        <f t="shared" si="0"/>
        <v>56500</v>
      </c>
    </row>
    <row r="17" spans="2:13">
      <c r="B17" s="51" t="s">
        <v>65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50000</v>
      </c>
      <c r="K17" s="43">
        <v>0</v>
      </c>
      <c r="L17" s="43">
        <f t="shared" si="0"/>
        <v>50000</v>
      </c>
    </row>
    <row r="18" spans="2:13" ht="15.75" thickBot="1">
      <c r="B18" s="51"/>
      <c r="C18" s="52">
        <f>SUM(C6:C17)</f>
        <v>216090</v>
      </c>
      <c r="D18" s="52">
        <f t="shared" ref="D18:L18" si="1">SUM(D6:D17)</f>
        <v>1389479</v>
      </c>
      <c r="E18" s="52">
        <f t="shared" si="1"/>
        <v>1103599</v>
      </c>
      <c r="F18" s="52">
        <f t="shared" si="1"/>
        <v>631684</v>
      </c>
      <c r="G18" s="52">
        <f t="shared" si="1"/>
        <v>573866</v>
      </c>
      <c r="H18" s="52">
        <f t="shared" si="1"/>
        <v>358937</v>
      </c>
      <c r="I18" s="52">
        <f t="shared" si="1"/>
        <v>2730816</v>
      </c>
      <c r="J18" s="52">
        <f t="shared" si="1"/>
        <v>823109</v>
      </c>
      <c r="K18" s="52">
        <f t="shared" si="1"/>
        <v>626558</v>
      </c>
      <c r="L18" s="52">
        <f t="shared" si="1"/>
        <v>8454138</v>
      </c>
      <c r="M18" s="53">
        <f>SUM(L18/12422086)</f>
        <v>0.68057313401307962</v>
      </c>
    </row>
    <row r="19" spans="2:13" ht="5.25" customHeight="1" thickTop="1">
      <c r="B19" s="51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2:13">
      <c r="B20" s="51" t="s">
        <v>66</v>
      </c>
      <c r="C20" s="43">
        <v>22000</v>
      </c>
      <c r="D20" s="43">
        <v>0</v>
      </c>
      <c r="E20" s="43">
        <v>0</v>
      </c>
      <c r="F20" s="43">
        <v>0</v>
      </c>
      <c r="G20" s="43">
        <v>0</v>
      </c>
      <c r="H20" s="43">
        <v>4000</v>
      </c>
      <c r="I20" s="43">
        <v>19000</v>
      </c>
      <c r="J20" s="43">
        <v>10000</v>
      </c>
      <c r="K20" s="43">
        <v>12000</v>
      </c>
      <c r="L20" s="43">
        <f>SUM(C20:K20)</f>
        <v>67000</v>
      </c>
    </row>
    <row r="21" spans="2:13">
      <c r="B21" s="51" t="s">
        <v>67</v>
      </c>
      <c r="C21" s="43">
        <v>11426</v>
      </c>
      <c r="D21" s="43">
        <v>0</v>
      </c>
      <c r="E21" s="43">
        <v>0</v>
      </c>
      <c r="F21" s="43">
        <v>0</v>
      </c>
      <c r="G21" s="43">
        <v>0</v>
      </c>
      <c r="H21" s="43">
        <v>21000</v>
      </c>
      <c r="I21" s="43">
        <v>58000</v>
      </c>
      <c r="J21" s="43">
        <f>35000-7000</f>
        <v>28000</v>
      </c>
      <c r="K21" s="43">
        <v>21000</v>
      </c>
      <c r="L21" s="43">
        <f>SUM(C21:K21)</f>
        <v>139426</v>
      </c>
    </row>
    <row r="22" spans="2:13" ht="15.75" thickBot="1">
      <c r="B22" s="51"/>
      <c r="C22" s="52">
        <f>SUM(C20:C21)</f>
        <v>33426</v>
      </c>
      <c r="D22" s="52">
        <f t="shared" ref="D22:L22" si="2">SUM(D20:D21)</f>
        <v>0</v>
      </c>
      <c r="E22" s="52">
        <f t="shared" si="2"/>
        <v>0</v>
      </c>
      <c r="F22" s="52">
        <f t="shared" si="2"/>
        <v>0</v>
      </c>
      <c r="G22" s="52">
        <f t="shared" si="2"/>
        <v>0</v>
      </c>
      <c r="H22" s="52">
        <f t="shared" si="2"/>
        <v>25000</v>
      </c>
      <c r="I22" s="52">
        <f t="shared" si="2"/>
        <v>77000</v>
      </c>
      <c r="J22" s="52">
        <f t="shared" si="2"/>
        <v>38000</v>
      </c>
      <c r="K22" s="52">
        <f t="shared" si="2"/>
        <v>33000</v>
      </c>
      <c r="L22" s="52">
        <f t="shared" si="2"/>
        <v>206426</v>
      </c>
      <c r="M22" s="53">
        <f>SUM(L22/12422086)</f>
        <v>1.6617659868076909E-2</v>
      </c>
    </row>
    <row r="23" spans="2:13" ht="7.5" customHeight="1" thickTop="1">
      <c r="B23" s="51"/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2:13">
      <c r="B24" s="51" t="s">
        <v>68</v>
      </c>
      <c r="C24" s="43">
        <v>50992</v>
      </c>
      <c r="D24" s="43">
        <v>15000</v>
      </c>
      <c r="E24" s="43">
        <v>139341</v>
      </c>
      <c r="F24" s="43">
        <v>25000</v>
      </c>
      <c r="G24" s="43">
        <v>7200</v>
      </c>
      <c r="H24" s="43">
        <v>0</v>
      </c>
      <c r="I24" s="43">
        <v>0</v>
      </c>
      <c r="J24" s="43">
        <v>76000</v>
      </c>
      <c r="K24" s="43">
        <v>54000</v>
      </c>
      <c r="L24" s="43">
        <f>SUM(C24:K24)</f>
        <v>367533</v>
      </c>
    </row>
    <row r="25" spans="2:13">
      <c r="B25" s="51" t="s">
        <v>69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95000</v>
      </c>
      <c r="I25" s="43">
        <v>0</v>
      </c>
      <c r="J25" s="43">
        <v>33000</v>
      </c>
      <c r="K25" s="43">
        <v>0</v>
      </c>
      <c r="L25" s="43">
        <f>SUM(C25:K25)</f>
        <v>128000</v>
      </c>
    </row>
    <row r="26" spans="2:13">
      <c r="B26" s="51" t="s">
        <v>70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98576</v>
      </c>
      <c r="K26" s="43">
        <v>0</v>
      </c>
      <c r="L26" s="43">
        <f>SUM(C26:K26)</f>
        <v>98576</v>
      </c>
    </row>
    <row r="27" spans="2:13" ht="15.75" thickBot="1">
      <c r="B27" s="51"/>
      <c r="C27" s="52">
        <f>SUM(C24:C26)</f>
        <v>50992</v>
      </c>
      <c r="D27" s="52">
        <f t="shared" ref="D27:L27" si="3">SUM(D24:D26)</f>
        <v>15000</v>
      </c>
      <c r="E27" s="52">
        <f t="shared" si="3"/>
        <v>139341</v>
      </c>
      <c r="F27" s="52">
        <f t="shared" si="3"/>
        <v>25000</v>
      </c>
      <c r="G27" s="52">
        <f t="shared" si="3"/>
        <v>7200</v>
      </c>
      <c r="H27" s="52">
        <f t="shared" si="3"/>
        <v>95000</v>
      </c>
      <c r="I27" s="52">
        <f t="shared" si="3"/>
        <v>0</v>
      </c>
      <c r="J27" s="52">
        <f t="shared" si="3"/>
        <v>207576</v>
      </c>
      <c r="K27" s="52">
        <f t="shared" si="3"/>
        <v>54000</v>
      </c>
      <c r="L27" s="52">
        <f t="shared" si="3"/>
        <v>594109</v>
      </c>
      <c r="M27" s="53">
        <f>SUM(L27/12422086)</f>
        <v>4.7826830372934143E-2</v>
      </c>
    </row>
    <row r="28" spans="2:13" ht="5.25" customHeight="1" thickTop="1">
      <c r="B28" s="51"/>
      <c r="C28" s="43"/>
      <c r="D28" s="43"/>
      <c r="E28" s="43"/>
      <c r="F28" s="43"/>
      <c r="G28" s="43"/>
      <c r="H28" s="43"/>
      <c r="I28" s="43"/>
      <c r="J28" s="43"/>
      <c r="K28" s="43"/>
      <c r="L28" s="43"/>
    </row>
    <row r="29" spans="2:13">
      <c r="B29" s="51" t="s">
        <v>71</v>
      </c>
      <c r="C29" s="43">
        <v>2500</v>
      </c>
      <c r="D29" s="43">
        <v>83300</v>
      </c>
      <c r="E29" s="43">
        <v>50000</v>
      </c>
      <c r="F29" s="43">
        <v>35500</v>
      </c>
      <c r="G29" s="43">
        <v>14900</v>
      </c>
      <c r="H29" s="43">
        <v>13200</v>
      </c>
      <c r="I29" s="43">
        <v>58850</v>
      </c>
      <c r="J29" s="43">
        <v>71000</v>
      </c>
      <c r="K29" s="43">
        <v>66500</v>
      </c>
      <c r="L29" s="43">
        <f>SUM(C29:K29)</f>
        <v>395750</v>
      </c>
    </row>
    <row r="30" spans="2:13">
      <c r="B30" s="51" t="s">
        <v>72</v>
      </c>
      <c r="C30" s="43">
        <v>600</v>
      </c>
      <c r="D30" s="43">
        <v>1000</v>
      </c>
      <c r="E30" s="43">
        <v>5000</v>
      </c>
      <c r="F30" s="43">
        <v>1500</v>
      </c>
      <c r="G30" s="43">
        <v>0</v>
      </c>
      <c r="H30" s="43">
        <v>2900</v>
      </c>
      <c r="I30" s="43">
        <v>6675</v>
      </c>
      <c r="J30" s="43">
        <v>5000</v>
      </c>
      <c r="K30" s="43">
        <v>9300</v>
      </c>
      <c r="L30" s="43">
        <f t="shared" ref="L30:L52" si="4">SUM(C30:K30)</f>
        <v>31975</v>
      </c>
    </row>
    <row r="31" spans="2:13">
      <c r="B31" s="51" t="s">
        <v>73</v>
      </c>
      <c r="C31" s="43">
        <v>0</v>
      </c>
      <c r="D31" s="43">
        <v>15000</v>
      </c>
      <c r="E31" s="43">
        <v>15000</v>
      </c>
      <c r="F31" s="43">
        <v>8000</v>
      </c>
      <c r="G31" s="43">
        <v>10000</v>
      </c>
      <c r="H31" s="43">
        <v>1150</v>
      </c>
      <c r="I31" s="43">
        <v>51500</v>
      </c>
      <c r="J31" s="43">
        <v>0</v>
      </c>
      <c r="K31" s="43">
        <v>0</v>
      </c>
      <c r="L31" s="43">
        <f t="shared" si="4"/>
        <v>100650</v>
      </c>
    </row>
    <row r="32" spans="2:13">
      <c r="B32" s="51" t="s">
        <v>74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5000</v>
      </c>
      <c r="J32" s="43">
        <v>0</v>
      </c>
      <c r="K32" s="43">
        <v>3000</v>
      </c>
      <c r="L32" s="43">
        <f t="shared" si="4"/>
        <v>8000</v>
      </c>
    </row>
    <row r="33" spans="2:12">
      <c r="B33" s="51" t="s">
        <v>75</v>
      </c>
      <c r="C33" s="43">
        <v>0</v>
      </c>
      <c r="D33" s="43">
        <v>600</v>
      </c>
      <c r="E33" s="43">
        <v>0</v>
      </c>
      <c r="F33" s="43">
        <v>0</v>
      </c>
      <c r="G33" s="43">
        <v>0</v>
      </c>
      <c r="H33" s="43">
        <v>306960</v>
      </c>
      <c r="I33" s="43">
        <v>500</v>
      </c>
      <c r="J33" s="43">
        <v>3500</v>
      </c>
      <c r="K33" s="43">
        <v>0</v>
      </c>
      <c r="L33" s="43">
        <f t="shared" si="4"/>
        <v>311560</v>
      </c>
    </row>
    <row r="34" spans="2:12">
      <c r="B34" s="51" t="s">
        <v>76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6000</v>
      </c>
      <c r="K34" s="43">
        <v>0</v>
      </c>
      <c r="L34" s="43">
        <f t="shared" si="4"/>
        <v>6000</v>
      </c>
    </row>
    <row r="35" spans="2:12">
      <c r="B35" s="51" t="s">
        <v>77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1500</v>
      </c>
      <c r="L35" s="43">
        <f t="shared" si="4"/>
        <v>1500</v>
      </c>
    </row>
    <row r="36" spans="2:12">
      <c r="B36" s="51" t="s">
        <v>78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100000</v>
      </c>
      <c r="I36" s="43">
        <v>8000</v>
      </c>
      <c r="J36" s="43">
        <v>1000</v>
      </c>
      <c r="K36" s="43">
        <v>0</v>
      </c>
      <c r="L36" s="43">
        <f t="shared" si="4"/>
        <v>109000</v>
      </c>
    </row>
    <row r="37" spans="2:12">
      <c r="B37" s="51" t="s">
        <v>79</v>
      </c>
      <c r="C37" s="43">
        <v>0</v>
      </c>
      <c r="D37" s="43">
        <v>170000</v>
      </c>
      <c r="E37" s="43">
        <v>96580</v>
      </c>
      <c r="F37" s="43">
        <v>48000</v>
      </c>
      <c r="G37" s="43">
        <v>78000</v>
      </c>
      <c r="H37" s="43">
        <v>0</v>
      </c>
      <c r="I37" s="43">
        <v>0</v>
      </c>
      <c r="J37" s="43">
        <v>580000</v>
      </c>
      <c r="K37" s="43">
        <v>0</v>
      </c>
      <c r="L37" s="43">
        <f t="shared" si="4"/>
        <v>972580</v>
      </c>
    </row>
    <row r="38" spans="2:12">
      <c r="B38" s="51" t="s">
        <v>80</v>
      </c>
      <c r="C38" s="43">
        <v>0</v>
      </c>
      <c r="D38" s="43">
        <v>13460</v>
      </c>
      <c r="E38" s="43">
        <v>22464</v>
      </c>
      <c r="F38" s="43">
        <v>5000</v>
      </c>
      <c r="G38" s="43">
        <v>1920</v>
      </c>
      <c r="H38" s="43">
        <v>0</v>
      </c>
      <c r="I38" s="43">
        <v>500</v>
      </c>
      <c r="J38" s="43">
        <v>60000</v>
      </c>
      <c r="K38" s="43">
        <v>3000</v>
      </c>
      <c r="L38" s="43">
        <f t="shared" si="4"/>
        <v>106344</v>
      </c>
    </row>
    <row r="39" spans="2:12">
      <c r="B39" s="51" t="s">
        <v>81</v>
      </c>
      <c r="C39" s="43">
        <v>0</v>
      </c>
      <c r="D39" s="43">
        <v>0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9000</v>
      </c>
      <c r="L39" s="43">
        <f t="shared" si="4"/>
        <v>9000</v>
      </c>
    </row>
    <row r="40" spans="2:12">
      <c r="B40" s="51" t="s">
        <v>82</v>
      </c>
      <c r="C40" s="43">
        <v>0</v>
      </c>
      <c r="D40" s="43">
        <v>0</v>
      </c>
      <c r="E40" s="43">
        <v>0</v>
      </c>
      <c r="F40" s="43">
        <v>0</v>
      </c>
      <c r="G40" s="43">
        <v>0</v>
      </c>
      <c r="H40" s="43">
        <v>0</v>
      </c>
      <c r="I40" s="43">
        <v>2000</v>
      </c>
      <c r="J40" s="43">
        <v>0</v>
      </c>
      <c r="K40" s="43">
        <v>0</v>
      </c>
      <c r="L40" s="43">
        <f t="shared" si="4"/>
        <v>2000</v>
      </c>
    </row>
    <row r="41" spans="2:12">
      <c r="B41" s="51" t="s">
        <v>83</v>
      </c>
      <c r="C41" s="43">
        <v>65493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f t="shared" si="4"/>
        <v>65493</v>
      </c>
    </row>
    <row r="42" spans="2:12">
      <c r="B42" s="51" t="s">
        <v>84</v>
      </c>
      <c r="C42" s="43">
        <v>0</v>
      </c>
      <c r="D42" s="43">
        <v>40000</v>
      </c>
      <c r="E42" s="43">
        <v>27000</v>
      </c>
      <c r="F42" s="43">
        <v>17000</v>
      </c>
      <c r="G42" s="43">
        <v>9250</v>
      </c>
      <c r="H42" s="43">
        <v>0</v>
      </c>
      <c r="I42" s="43">
        <v>1000</v>
      </c>
      <c r="J42" s="43">
        <v>217500</v>
      </c>
      <c r="K42" s="43">
        <v>0</v>
      </c>
      <c r="L42" s="43">
        <f t="shared" si="4"/>
        <v>311750</v>
      </c>
    </row>
    <row r="43" spans="2:12">
      <c r="B43" s="51" t="s">
        <v>85</v>
      </c>
      <c r="C43" s="43">
        <v>14001</v>
      </c>
      <c r="D43" s="43">
        <v>1100</v>
      </c>
      <c r="E43" s="43">
        <v>600</v>
      </c>
      <c r="F43" s="43">
        <v>0</v>
      </c>
      <c r="G43" s="43">
        <v>0</v>
      </c>
      <c r="H43" s="43">
        <v>949</v>
      </c>
      <c r="I43" s="43">
        <v>6246</v>
      </c>
      <c r="J43" s="43">
        <v>4800</v>
      </c>
      <c r="K43" s="43">
        <v>1425</v>
      </c>
      <c r="L43" s="43">
        <f t="shared" si="4"/>
        <v>29121</v>
      </c>
    </row>
    <row r="44" spans="2:12">
      <c r="B44" s="51" t="s">
        <v>86</v>
      </c>
      <c r="C44" s="43">
        <v>0</v>
      </c>
      <c r="D44" s="43">
        <v>28840</v>
      </c>
      <c r="E44" s="43">
        <v>14420</v>
      </c>
      <c r="F44" s="43">
        <v>10240</v>
      </c>
      <c r="G44" s="43">
        <v>9320</v>
      </c>
      <c r="H44" s="43">
        <v>0</v>
      </c>
      <c r="I44" s="43">
        <v>500</v>
      </c>
      <c r="J44" s="43">
        <v>0</v>
      </c>
      <c r="K44" s="43">
        <v>47820</v>
      </c>
      <c r="L44" s="43">
        <f t="shared" si="4"/>
        <v>111140</v>
      </c>
    </row>
    <row r="45" spans="2:12">
      <c r="B45" s="51" t="s">
        <v>87</v>
      </c>
      <c r="C45" s="43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1000</v>
      </c>
      <c r="J45" s="43">
        <v>0</v>
      </c>
      <c r="K45" s="43">
        <v>15000</v>
      </c>
      <c r="L45" s="43">
        <f t="shared" si="4"/>
        <v>16000</v>
      </c>
    </row>
    <row r="46" spans="2:12">
      <c r="B46" s="51" t="s">
        <v>88</v>
      </c>
      <c r="C46" s="43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65000</v>
      </c>
      <c r="L46" s="43">
        <f t="shared" si="4"/>
        <v>65000</v>
      </c>
    </row>
    <row r="47" spans="2:12">
      <c r="B47" s="51" t="s">
        <v>89</v>
      </c>
      <c r="C47" s="43">
        <v>0</v>
      </c>
      <c r="D47" s="43">
        <v>17500</v>
      </c>
      <c r="E47" s="43">
        <v>10000</v>
      </c>
      <c r="F47" s="43">
        <v>9000</v>
      </c>
      <c r="G47" s="43">
        <v>5000</v>
      </c>
      <c r="H47" s="43">
        <v>0</v>
      </c>
      <c r="I47" s="43">
        <v>17000</v>
      </c>
      <c r="J47" s="43">
        <v>25000</v>
      </c>
      <c r="K47" s="43">
        <v>0</v>
      </c>
      <c r="L47" s="43">
        <f t="shared" si="4"/>
        <v>83500</v>
      </c>
    </row>
    <row r="48" spans="2:12">
      <c r="B48" s="51" t="s">
        <v>90</v>
      </c>
      <c r="C48" s="43">
        <v>30000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15000</v>
      </c>
      <c r="J48" s="43">
        <f>60000-21000-5000</f>
        <v>34000</v>
      </c>
      <c r="K48" s="43">
        <v>7000</v>
      </c>
      <c r="L48" s="43">
        <f t="shared" si="4"/>
        <v>86000</v>
      </c>
    </row>
    <row r="49" spans="2:13">
      <c r="B49" s="51" t="s">
        <v>91</v>
      </c>
      <c r="C49" s="43">
        <v>30000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f t="shared" si="4"/>
        <v>30000</v>
      </c>
    </row>
    <row r="50" spans="2:13">
      <c r="B50" s="51" t="s">
        <v>92</v>
      </c>
      <c r="C50" s="43">
        <v>25000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f t="shared" si="4"/>
        <v>25000</v>
      </c>
    </row>
    <row r="51" spans="2:13">
      <c r="B51" s="51" t="s">
        <v>93</v>
      </c>
      <c r="C51" s="43">
        <v>50000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f t="shared" si="4"/>
        <v>50000</v>
      </c>
    </row>
    <row r="52" spans="2:13">
      <c r="B52" s="51" t="s">
        <v>94</v>
      </c>
      <c r="C52" s="43">
        <v>12000</v>
      </c>
      <c r="D52" s="43">
        <v>7000</v>
      </c>
      <c r="E52" s="43">
        <v>2500</v>
      </c>
      <c r="F52" s="43">
        <v>1500</v>
      </c>
      <c r="G52" s="43">
        <v>0</v>
      </c>
      <c r="H52" s="43">
        <v>6000</v>
      </c>
      <c r="I52" s="43">
        <v>1000</v>
      </c>
      <c r="J52" s="43">
        <f>6350+5000</f>
        <v>11350</v>
      </c>
      <c r="K52" s="43">
        <v>5500</v>
      </c>
      <c r="L52" s="43">
        <f t="shared" si="4"/>
        <v>46850</v>
      </c>
    </row>
    <row r="53" spans="2:13" ht="15.75" thickBot="1">
      <c r="B53" s="51"/>
      <c r="C53" s="52">
        <f t="shared" ref="C53:L53" si="5">SUM(C29:C52)</f>
        <v>229594</v>
      </c>
      <c r="D53" s="52">
        <f t="shared" si="5"/>
        <v>377800</v>
      </c>
      <c r="E53" s="52">
        <f t="shared" si="5"/>
        <v>243564</v>
      </c>
      <c r="F53" s="52">
        <f t="shared" si="5"/>
        <v>135740</v>
      </c>
      <c r="G53" s="52">
        <f t="shared" si="5"/>
        <v>128390</v>
      </c>
      <c r="H53" s="52">
        <f t="shared" si="5"/>
        <v>431159</v>
      </c>
      <c r="I53" s="52">
        <f t="shared" si="5"/>
        <v>174771</v>
      </c>
      <c r="J53" s="52">
        <f t="shared" si="5"/>
        <v>1019150</v>
      </c>
      <c r="K53" s="52">
        <f t="shared" si="5"/>
        <v>234045</v>
      </c>
      <c r="L53" s="52">
        <f t="shared" si="5"/>
        <v>2974213</v>
      </c>
      <c r="M53" s="53">
        <f>SUM(L53/12422086)</f>
        <v>0.23942943238357872</v>
      </c>
    </row>
    <row r="54" spans="2:13" ht="5.25" customHeight="1" thickTop="1">
      <c r="B54" s="51"/>
      <c r="C54" s="54"/>
      <c r="D54" s="54"/>
      <c r="E54" s="54"/>
      <c r="F54" s="54"/>
      <c r="G54" s="54"/>
      <c r="H54" s="54"/>
      <c r="I54" s="54"/>
      <c r="J54" s="54"/>
      <c r="K54" s="54"/>
      <c r="L54" s="54"/>
    </row>
    <row r="55" spans="2:13">
      <c r="B55" s="51" t="s">
        <v>95</v>
      </c>
      <c r="C55" s="43">
        <v>0</v>
      </c>
      <c r="D55" s="43">
        <v>19450</v>
      </c>
      <c r="E55" s="43">
        <v>2500</v>
      </c>
      <c r="F55" s="43">
        <v>0</v>
      </c>
      <c r="G55" s="43">
        <v>20000</v>
      </c>
      <c r="H55" s="43">
        <v>1000</v>
      </c>
      <c r="I55" s="43">
        <v>27000</v>
      </c>
      <c r="J55" s="43">
        <v>49000</v>
      </c>
      <c r="K55" s="43">
        <v>3000</v>
      </c>
      <c r="L55" s="43">
        <f>SUM(C55:K55)</f>
        <v>121950</v>
      </c>
    </row>
    <row r="56" spans="2:13">
      <c r="B56" s="51" t="s">
        <v>96</v>
      </c>
      <c r="C56" s="43">
        <v>0</v>
      </c>
      <c r="D56" s="43">
        <v>5000</v>
      </c>
      <c r="E56" s="43">
        <v>5000</v>
      </c>
      <c r="F56" s="43">
        <v>3500</v>
      </c>
      <c r="G56" s="43">
        <v>0</v>
      </c>
      <c r="H56" s="43">
        <v>0</v>
      </c>
      <c r="I56" s="43">
        <v>36000</v>
      </c>
      <c r="J56" s="43">
        <v>6000</v>
      </c>
      <c r="K56" s="43">
        <v>4000</v>
      </c>
      <c r="L56" s="43">
        <f>SUM(C56:K56)</f>
        <v>59500</v>
      </c>
    </row>
    <row r="57" spans="2:13">
      <c r="B57" s="51" t="s">
        <v>97</v>
      </c>
      <c r="C57" s="43">
        <v>0</v>
      </c>
      <c r="D57" s="43">
        <v>2000</v>
      </c>
      <c r="E57" s="43">
        <v>5000</v>
      </c>
      <c r="F57" s="43">
        <v>2000</v>
      </c>
      <c r="G57" s="43">
        <v>0</v>
      </c>
      <c r="H57" s="43">
        <v>2000</v>
      </c>
      <c r="I57" s="43">
        <v>750</v>
      </c>
      <c r="J57" s="43">
        <v>0</v>
      </c>
      <c r="K57" s="43">
        <v>0</v>
      </c>
      <c r="L57" s="43">
        <f>SUM(C57:K57)</f>
        <v>11750</v>
      </c>
    </row>
    <row r="58" spans="2:13" ht="15.75" thickBot="1">
      <c r="C58" s="52">
        <f t="shared" ref="C58:L58" si="6">SUM(C55:C57)</f>
        <v>0</v>
      </c>
      <c r="D58" s="52">
        <f t="shared" si="6"/>
        <v>26450</v>
      </c>
      <c r="E58" s="52">
        <f t="shared" si="6"/>
        <v>12500</v>
      </c>
      <c r="F58" s="52">
        <f t="shared" si="6"/>
        <v>5500</v>
      </c>
      <c r="G58" s="52">
        <f t="shared" si="6"/>
        <v>20000</v>
      </c>
      <c r="H58" s="52">
        <f t="shared" si="6"/>
        <v>3000</v>
      </c>
      <c r="I58" s="52">
        <f t="shared" si="6"/>
        <v>63750</v>
      </c>
      <c r="J58" s="52">
        <f t="shared" si="6"/>
        <v>55000</v>
      </c>
      <c r="K58" s="52">
        <f t="shared" si="6"/>
        <v>7000</v>
      </c>
      <c r="L58" s="52">
        <f t="shared" si="6"/>
        <v>193200</v>
      </c>
      <c r="M58" s="55">
        <f>SUM(L58/12422086)</f>
        <v>1.555294336233061E-2</v>
      </c>
    </row>
    <row r="59" spans="2:13" ht="24" customHeight="1" thickTop="1" thickBot="1">
      <c r="C59" s="56">
        <f t="shared" ref="C59:L59" si="7">SUM(C18+C22+C27+C53+C58)</f>
        <v>530102</v>
      </c>
      <c r="D59" s="56">
        <f t="shared" si="7"/>
        <v>1808729</v>
      </c>
      <c r="E59" s="56">
        <f t="shared" si="7"/>
        <v>1499004</v>
      </c>
      <c r="F59" s="56">
        <f t="shared" si="7"/>
        <v>797924</v>
      </c>
      <c r="G59" s="56">
        <f t="shared" si="7"/>
        <v>729456</v>
      </c>
      <c r="H59" s="56">
        <f t="shared" si="7"/>
        <v>913096</v>
      </c>
      <c r="I59" s="56">
        <f t="shared" si="7"/>
        <v>3046337</v>
      </c>
      <c r="J59" s="56">
        <f t="shared" si="7"/>
        <v>2142835</v>
      </c>
      <c r="K59" s="56">
        <f t="shared" si="7"/>
        <v>954603</v>
      </c>
      <c r="L59" s="56">
        <f t="shared" si="7"/>
        <v>12422086</v>
      </c>
      <c r="M59" s="53">
        <f>SUM(M18:M58)</f>
        <v>1</v>
      </c>
    </row>
    <row r="60" spans="2:13" ht="16.5" thickTop="1" thickBot="1">
      <c r="C60" s="57">
        <f>SUM(C59/L59)</f>
        <v>4.2674153117278367E-2</v>
      </c>
      <c r="D60" s="57">
        <f>SUM(D59/L59)</f>
        <v>0.14560589904143315</v>
      </c>
      <c r="E60" s="57">
        <f>SUM(E59/L59)</f>
        <v>0.12067248608647534</v>
      </c>
      <c r="F60" s="57">
        <f>SUM(F59/L59)</f>
        <v>6.4234300100643321E-2</v>
      </c>
      <c r="G60" s="57">
        <f>SUM(G59/L59)</f>
        <v>5.8722504416730006E-2</v>
      </c>
      <c r="H60" s="57">
        <f>SUM(H59/L59)</f>
        <v>7.3505850788667865E-2</v>
      </c>
      <c r="I60" s="57">
        <f>SUM(I59/L59)</f>
        <v>0.24523554256507321</v>
      </c>
      <c r="J60" s="57">
        <f>SUM(J59/L59)</f>
        <v>0.17250202582722418</v>
      </c>
      <c r="K60" s="57">
        <f>SUM(K59/L59)</f>
        <v>7.6847238056474573E-2</v>
      </c>
      <c r="L60" s="57">
        <f>SUM(L59/L59)</f>
        <v>1</v>
      </c>
      <c r="M60" s="58">
        <f>SUM(C60:K60)</f>
        <v>1</v>
      </c>
    </row>
    <row r="61" spans="2:13" ht="15.75" thickTop="1">
      <c r="C61" s="54"/>
      <c r="D61" s="54"/>
      <c r="E61" s="54"/>
      <c r="F61" s="54"/>
      <c r="K61" s="54"/>
      <c r="L61" s="54"/>
    </row>
    <row r="62" spans="2:13">
      <c r="C62" s="54"/>
      <c r="D62" s="54"/>
      <c r="E62" s="54"/>
      <c r="F62" s="54"/>
      <c r="G62" s="54"/>
      <c r="H62" s="54"/>
      <c r="I62" s="54"/>
      <c r="J62" s="54"/>
      <c r="K62" s="54"/>
      <c r="L62" s="54"/>
    </row>
    <row r="63" spans="2:13">
      <c r="C63" s="54"/>
      <c r="D63" s="54"/>
      <c r="E63" s="54"/>
      <c r="F63" s="54"/>
      <c r="G63" s="54"/>
      <c r="H63" s="54"/>
      <c r="I63" s="54"/>
      <c r="J63" s="54"/>
      <c r="K63" s="54"/>
      <c r="L63" s="54"/>
    </row>
    <row r="64" spans="2:13">
      <c r="C64" s="54"/>
      <c r="D64" s="54"/>
      <c r="E64" s="54"/>
      <c r="F64" s="54"/>
      <c r="G64" s="54"/>
      <c r="H64" s="54"/>
      <c r="I64" s="54"/>
      <c r="J64" s="54"/>
      <c r="K64" s="54"/>
      <c r="L64" s="54"/>
    </row>
    <row r="65" spans="3:12">
      <c r="C65" s="54"/>
      <c r="D65" s="54"/>
      <c r="E65" s="54"/>
      <c r="F65" s="54"/>
      <c r="G65" s="54"/>
      <c r="H65" s="54"/>
      <c r="I65" s="54"/>
      <c r="J65" s="54"/>
      <c r="K65" s="54"/>
      <c r="L65" s="54"/>
    </row>
  </sheetData>
  <mergeCells count="10">
    <mergeCell ref="C4:C5"/>
    <mergeCell ref="I4:I5"/>
    <mergeCell ref="J4:J5"/>
    <mergeCell ref="K4:K5"/>
    <mergeCell ref="L4:L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 Rev</vt:lpstr>
      <vt:lpstr>Proj Exp Cons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Information Technology</cp:lastModifiedBy>
  <dcterms:created xsi:type="dcterms:W3CDTF">2014-11-11T21:53:37Z</dcterms:created>
  <dcterms:modified xsi:type="dcterms:W3CDTF">2014-12-30T02:31:56Z</dcterms:modified>
</cp:coreProperties>
</file>